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mmary" sheetId="1" state="visible" r:id="rId3"/>
    <sheet name="Q2 2026 Earnings" sheetId="2" state="visible" r:id="rId4"/>
    <sheet name="Assumptions" sheetId="3" state="visible" r:id="rId5"/>
    <sheet name="Income Statement" sheetId="4" state="visible" r:id="rId6"/>
    <sheet name="Valuation"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<sst xmlns="http://schemas.openxmlformats.org/spreadsheetml/2006/main" count="238" uniqueCount="167">
  <si>
    <t xml:space="preserve">TESLA (NASDAQ: TSLA) — Valuation &amp; Price Target Model</t>
  </si>
  <si>
    <t xml:space="preserve">Prepared August 2, 2026 | Built on Q2 2026 (reported 7/22/26) actuals | Not investment advice</t>
  </si>
  <si>
    <t xml:space="preserve">Rating</t>
  </si>
  <si>
    <t xml:space="preserve">HOLD / NEUTRAL</t>
  </si>
  <si>
    <t xml:space="preserve">Consistent with Street consensus (Hold, 34 analysts: 14 Buy/10 Hold/10 Sell, TipRanks)</t>
  </si>
  <si>
    <t xml:space="preserve">Current Price (8/1/2026)</t>
  </si>
  <si>
    <t xml:space="preserve">Source: CNN Markets / Investing.com quote, 8/1/26</t>
  </si>
  <si>
    <t xml:space="preserve">Diluted Shares Outstanding (current, B)</t>
  </si>
  <si>
    <t xml:space="preserve">Source: MSN Money / stockanalysis.com, late July 2026</t>
  </si>
  <si>
    <t xml:space="preserve">Current Market Cap ($B)</t>
  </si>
  <si>
    <t xml:space="preserve">Why Hold: Record Q2 revenue and deliveries, but a clear non-GAAP EPS miss (see 'Q2 2026 Earnings' tab) as opex and capex ramp far faster than profit. Base-case price targets below are roughly flat-to-modestly-higher over 4+ years — fair value today, not a clear buy or sell.</t>
  </si>
  <si>
    <t xml:space="preserve">Price Target Summary — Bear / Base / Bull by Year-End</t>
  </si>
  <si>
    <t xml:space="preserve">Scenario</t>
  </si>
  <si>
    <t xml:space="preserve">End-2026</t>
  </si>
  <si>
    <t xml:space="preserve">End-2027</t>
  </si>
  <si>
    <t xml:space="preserve">End-2028</t>
  </si>
  <si>
    <t xml:space="preserve">End-2029</t>
  </si>
  <si>
    <t xml:space="preserve">End-2030</t>
  </si>
  <si>
    <t xml:space="preserve">Bear</t>
  </si>
  <si>
    <t xml:space="preserve">Base</t>
  </si>
  <si>
    <t xml:space="preserve">Bull</t>
  </si>
  <si>
    <t xml:space="preserve">Implied Return vs. Current (Base Case)</t>
  </si>
  <si>
    <t xml:space="preserve">Method: price targets = next fiscal-year EPS x scenario forward P/E multiple (Tesla's fiscal year = calendar year, so no fiscal offset). Base-case EPS assumes decelerating revenue growth (~20%/yr) with margin expansion as robotaxi/FSD/Optimus mix improves; the applied P/E multiple compresses over time (from ~140x to ~65x) as the growth story either proves out or normalizes into a more conventional auto/energy/software multiple. Bear and Bull cases reflect the binary nature of the robotaxi/Optimus bet — see 'Valuation' tab for the full build and 'Assumptions' tab to stress-test.</t>
  </si>
  <si>
    <t xml:space="preserve">Key Financial Drivers — Base Case (see Income Statement tab for detail)</t>
  </si>
  <si>
    <t xml:space="preserve">Metric</t>
  </si>
  <si>
    <t xml:space="preserve">FY2025A</t>
  </si>
  <si>
    <t xml:space="preserve">FY2026E</t>
  </si>
  <si>
    <t xml:space="preserve">FY2027E</t>
  </si>
  <si>
    <t xml:space="preserve">FY2028E</t>
  </si>
  <si>
    <t xml:space="preserve">FY2029E</t>
  </si>
  <si>
    <t xml:space="preserve">Revenue ($B)</t>
  </si>
  <si>
    <t xml:space="preserve">Revenue Growth %</t>
  </si>
  <si>
    <t xml:space="preserve">Non-GAAP Net Income ($B)</t>
  </si>
  <si>
    <t xml:space="preserve">Non-GAAP Diluted EPS ($)</t>
  </si>
  <si>
    <t xml:space="preserve">Q2 2026 Earnings Recap (Reported July 22, 2026)</t>
  </si>
  <si>
    <t xml:space="preserve">Source: Tesla Q2 2026 shareholder deck (ir.tesla.com); CNBC, Electrek, Yahoo Finance coverage, 7/22–7/23/26</t>
  </si>
  <si>
    <t xml:space="preserve">Q2 2026 Actual</t>
  </si>
  <si>
    <t xml:space="preserve">Consensus Est.</t>
  </si>
  <si>
    <t xml:space="preserve">Beat/Miss</t>
  </si>
  <si>
    <t xml:space="preserve">Total Revenue</t>
  </si>
  <si>
    <t xml:space="preserve">$28.24B</t>
  </si>
  <si>
    <t xml:space="preserve">~$25.7-26.4B</t>
  </si>
  <si>
    <t xml:space="preserve">Beat</t>
  </si>
  <si>
    <t xml:space="preserve">  YoY Revenue Growth</t>
  </si>
  <si>
    <t xml:space="preserve">+26%</t>
  </si>
  <si>
    <t xml:space="preserve">+15-17% est.</t>
  </si>
  <si>
    <t xml:space="preserve">Vehicle Deliveries</t>
  </si>
  <si>
    <t xml:space="preserve">480,126</t>
  </si>
  <si>
    <t xml:space="preserve">~406,600</t>
  </si>
  <si>
    <t xml:space="preserve">  YoY Delivery Growth</t>
  </si>
  <si>
    <t xml:space="preserve">+25%</t>
  </si>
  <si>
    <t xml:space="preserve">n/a</t>
  </si>
  <si>
    <t xml:space="preserve">Automotive Revenue</t>
  </si>
  <si>
    <t xml:space="preserve">$20.52B (+23% YoY)</t>
  </si>
  <si>
    <t xml:space="preserve">~$18.9B</t>
  </si>
  <si>
    <t xml:space="preserve">Energy Gen. &amp; Storage Revenue</t>
  </si>
  <si>
    <t xml:space="preserve">$3.14B (+13% YoY)</t>
  </si>
  <si>
    <t xml:space="preserve">~$3.5B</t>
  </si>
  <si>
    <t xml:space="preserve">Miss</t>
  </si>
  <si>
    <t xml:space="preserve">Services &amp; Other Revenue</t>
  </si>
  <si>
    <t xml:space="preserve">$4.58B (+50% YoY)</t>
  </si>
  <si>
    <t xml:space="preserve">~$3.8B</t>
  </si>
  <si>
    <t xml:space="preserve">Automotive Gross Margin ex-credits</t>
  </si>
  <si>
    <t xml:space="preserve">16.3%</t>
  </si>
  <si>
    <t xml:space="preserve">~18-19.5%</t>
  </si>
  <si>
    <t xml:space="preserve">Total GAAP Gross Margin</t>
  </si>
  <si>
    <t xml:space="preserve">16.8%</t>
  </si>
  <si>
    <t xml:space="preserve">~19.4%</t>
  </si>
  <si>
    <t xml:space="preserve">GAAP Operating Income</t>
  </si>
  <si>
    <t xml:space="preserve">$398M (-57% YoY)</t>
  </si>
  <si>
    <t xml:space="preserve">Weak</t>
  </si>
  <si>
    <t xml:space="preserve">GAAP Operating Margin</t>
  </si>
  <si>
    <t xml:space="preserve">1.4%</t>
  </si>
  <si>
    <t xml:space="preserve">Operating Expenses</t>
  </si>
  <si>
    <t xml:space="preserve">$4.35B (+47% YoY)</t>
  </si>
  <si>
    <t xml:space="preserve">Non-GAAP Diluted EPS</t>
  </si>
  <si>
    <t xml:space="preserve">$0.33</t>
  </si>
  <si>
    <t xml:space="preserve">$0.44-0.53</t>
  </si>
  <si>
    <t xml:space="preserve">  YoY Non-GAAP EPS Growth</t>
  </si>
  <si>
    <t xml:space="preserve">-18%</t>
  </si>
  <si>
    <t xml:space="preserve">+33% est.</t>
  </si>
  <si>
    <t xml:space="preserve">GAAP Diluted EPS</t>
  </si>
  <si>
    <t xml:space="preserve">$0.32</t>
  </si>
  <si>
    <t xml:space="preserve">$0.36 est.</t>
  </si>
  <si>
    <t xml:space="preserve">GAAP Net Income</t>
  </si>
  <si>
    <t xml:space="preserve">$1.11B (-5% YoY)</t>
  </si>
  <si>
    <t xml:space="preserve">Capital Expenditures</t>
  </si>
  <si>
    <t xml:space="preserve">$5.79B (+142% YoY)</t>
  </si>
  <si>
    <t xml:space="preserve">Elevated</t>
  </si>
  <si>
    <t xml:space="preserve">Operating Cash Flow</t>
  </si>
  <si>
    <t xml:space="preserve">$4.70B (+85% YoY)</t>
  </si>
  <si>
    <t xml:space="preserve">Free Cash Flow</t>
  </si>
  <si>
    <t xml:space="preserve">-$1.09B (vs. +$1.44B Q1'26)</t>
  </si>
  <si>
    <t xml:space="preserve">Negative</t>
  </si>
  <si>
    <t xml:space="preserve">Active FSD Subscriptions</t>
  </si>
  <si>
    <t xml:space="preserve">1.48M (+56% YoY)</t>
  </si>
  <si>
    <t xml:space="preserve">Read-through: revenue and delivery strength confirm demand held up after cheaper Model 3/Y trims replaced the discontinued S/X flagships, and services/FSD attach continues to scale profitably. But the profit picture is the reason this model lands on Hold rather than Buy: gross margin compression, a 47% jump in opex, a 142% jump in capex, and a swing to negative free cash flow all show Tesla is now spending heavily against robotaxi and Optimus with no clear near-term payback — management itself said robotaxi/FSD revenue 'probably won't be material in 2026' and opex will keep growing 'in 2026 and beyond.'</t>
  </si>
  <si>
    <t xml:space="preserve">Assumptions &amp; Inputs</t>
  </si>
  <si>
    <t xml:space="preserve">Blue = hardcoded input / editable lever. Sourced where noted; unsourced figures are modeled estimates.</t>
  </si>
  <si>
    <t xml:space="preserve">Market Data (as of 8/1/2026)</t>
  </si>
  <si>
    <t xml:space="preserve">Current Share Price ($)</t>
  </si>
  <si>
    <t xml:space="preserve">CNN Markets / Investing.com, 8/1/26</t>
  </si>
  <si>
    <t xml:space="preserve">Diluted Shares Outstanding (B, current)</t>
  </si>
  <si>
    <t xml:space="preserve">MSN Money / stockanalysis.com, late July 2026</t>
  </si>
  <si>
    <t xml:space="preserve">Calculated</t>
  </si>
  <si>
    <t xml:space="preserve">TTM Revenue ($B, through Q2'26)</t>
  </si>
  <si>
    <t xml:space="preserve">stockanalysis.com statistics, late July 2026</t>
  </si>
  <si>
    <t xml:space="preserve">TTM GAAP EPS ($)</t>
  </si>
  <si>
    <t xml:space="preserve">Net Cash Position ($B)</t>
  </si>
  <si>
    <t xml:space="preserve">stockanalysis.com: $43.5B cash, $16.1B debt, late July 2026</t>
  </si>
  <si>
    <t xml:space="preserve">Street Avg. 12-Mo Price Target ($)</t>
  </si>
  <si>
    <t xml:space="preserve">Investing.com, 47 analysts, 8/1/26</t>
  </si>
  <si>
    <t xml:space="preserve">Street Consensus Rating</t>
  </si>
  <si>
    <t xml:space="preserve">Hold</t>
  </si>
  <si>
    <t xml:space="preserve">TipRanks: 14 Buy / 10 Hold / 10 Sell of 34 analysts, past 3 months</t>
  </si>
  <si>
    <t xml:space="preserve">Fiscal Year 2025A (Actual, from 10-K/8-K)</t>
  </si>
  <si>
    <t xml:space="preserve">FY2025A Total Revenue ($B)</t>
  </si>
  <si>
    <t xml:space="preserve">Tesla Q4/FY2025 8-K financial summary, 1/28/26</t>
  </si>
  <si>
    <t xml:space="preserve">FY2025A Non-GAAP Net Income ($B)</t>
  </si>
  <si>
    <t xml:space="preserve">FY2025A Diluted Shares (B)</t>
  </si>
  <si>
    <t xml:space="preserve">Base-Case Revenue Growth &amp; Margin Assumptions (FY2026E-FY2031E)</t>
  </si>
  <si>
    <t xml:space="preserve">Driver</t>
  </si>
  <si>
    <t xml:space="preserve">FY26E</t>
  </si>
  <si>
    <t xml:space="preserve">FY27E</t>
  </si>
  <si>
    <t xml:space="preserve">FY28E</t>
  </si>
  <si>
    <t xml:space="preserve">FY29E</t>
  </si>
  <si>
    <t xml:space="preserve">FY30E</t>
  </si>
  <si>
    <t xml:space="preserve">FY31E</t>
  </si>
  <si>
    <t xml:space="preserve">Non-GAAP Net Margin %</t>
  </si>
  <si>
    <t xml:space="preserve">Diluted Shares Outstanding (B)</t>
  </si>
  <si>
    <t xml:space="preserve">Basis for base case: revenue growth decelerates from ~20%/yr (FY27-28, robotaxi geofence expansion + Optimus pilot production) to ~16-18%/yr by FY30-31 as the fleet/base matures. Non-GAAP net margin expands from ~6.6% (FY26, depressed by the Q2 miss and rising opex/capex) to ~10% by FY31 as higher-margin services, FSD subscription, and eventually robotaxi/Optimus revenue scale as a larger share of the mix. These are modeled projections, not sell-side consensus — Tesla does not provide multi-year guidance, and Street estimates beyond FY2027 are sparse and widely dispersed. Edit the blue cells to stress-test.</t>
  </si>
  <si>
    <t xml:space="preserve">Scenario EPS Assumptions ($, Non-GAAP Diluted) — Bear / Bull Adjustments to Base</t>
  </si>
  <si>
    <t xml:space="preserve">Bear EPS ($)</t>
  </si>
  <si>
    <t xml:space="preserve">Base EPS ($) — see Income Statement tab</t>
  </si>
  <si>
    <t xml:space="preserve">Bull EPS ($)</t>
  </si>
  <si>
    <t xml:space="preserve">Bear case: EV competition (BYD, legacy OEMs, Chinese entrants) keeps pricing/margins under pressure, robotaxi stays geofenced and small-scale, Optimus slips further, and opex/capex growth outpaces revenue through 2028+. Bull case: robotaxi scales past dozens of cities with real utilization, Optimus reaches meaningful production by 2028-29, and FSD/software attach drives a step-change in margin — the scenario most consistent with Tesla bulls' 'AI/robotics company, not just an automaker' thesis. Both are explicitly speculative; the wide bear/bull spread reflects genuine uncertainty about outcomes that are still mostly pre-revenue today.</t>
  </si>
  <si>
    <t xml:space="preserve">Scenario Forward P/E Multiples (applied to next-FY EPS at each year-end)</t>
  </si>
  <si>
    <t xml:space="preserve">Bear P/E</t>
  </si>
  <si>
    <t xml:space="preserve">Base P/E</t>
  </si>
  <si>
    <t xml:space="preserve">Bull P/E</t>
  </si>
  <si>
    <t xml:space="preserve">Multiples compress over time in all three scenarios — this reflects Tesla's current extreme valuation (~280x trailing GAAP EPS) normalizing as the story matures, whichever direction it resolves. Base-case multiples are calibrated so the base-case price target stays close to today's price through 2026-2027, consistent with a Hold rating, before modest EPS growth carries the target higher later in the decade.</t>
  </si>
  <si>
    <t xml:space="preserve">Income Statement Build — Base Case (Non-GAAP, Calendar/Fiscal Year)</t>
  </si>
  <si>
    <t xml:space="preserve">Green = link from Assumptions tab. All $ in billions except per-share data.</t>
  </si>
  <si>
    <t xml:space="preserve">($ in billions, except EPS)</t>
  </si>
  <si>
    <t xml:space="preserve">FY2030E</t>
  </si>
  <si>
    <t xml:space="preserve">FY2031E</t>
  </si>
  <si>
    <t xml:space="preserve">Revenue</t>
  </si>
  <si>
    <t xml:space="preserve">  Revenue Growth % YoY</t>
  </si>
  <si>
    <t xml:space="preserve">Non-GAAP Net Income</t>
  </si>
  <si>
    <t xml:space="preserve">  EPS Growth % YoY</t>
  </si>
  <si>
    <t xml:space="preserve">Notes: FY2025A figures are Tesla's reported non-GAAP results. FY2026E is anchored to H1 2026 actuals (Q1 $22.39B rev / $0.41 EPS, Q2 $28.24B rev / $0.33 EPS non-GAAP) plus a modeled H2, revised down from the pre-earnings Street full-year estimate (~$105.2B revenue / ~$2.08 EPS) to reflect the Q2 margin miss. FY2027E-FY2031E are modeled projections, not consensus — Tesla gives no multi-year guidance and Street estimates that far out are sparse. This is the single 'base case' build; Bear/Bull scenario EPS are set directly on the Assumptions tab and don't flow through this revenue/margin build line by line, to keep the scenario logic transparent and easy to edit.</t>
  </si>
  <si>
    <t xml:space="preserve">Price Target Valuation — Forward P/E Method</t>
  </si>
  <si>
    <t xml:space="preserve">Target = next fiscal-year EPS x scenario P/E multiple (Tesla FY = calendar year, no offset needed).</t>
  </si>
  <si>
    <t xml:space="preserve">Step 1: EPS Used for Each Year-End Valuation Date (Next-FY EPS)</t>
  </si>
  <si>
    <t xml:space="preserve">Valuation Date</t>
  </si>
  <si>
    <t xml:space="preserve">EPS Basis</t>
  </si>
  <si>
    <t xml:space="preserve">Bear EPS</t>
  </si>
  <si>
    <t xml:space="preserve">Base EPS</t>
  </si>
  <si>
    <t xml:space="preserve">Bull EPS</t>
  </si>
  <si>
    <t xml:space="preserve">FY2027E EPS</t>
  </si>
  <si>
    <t xml:space="preserve">FY2028E EPS</t>
  </si>
  <si>
    <t xml:space="preserve">FY2029E EPS</t>
  </si>
  <si>
    <t xml:space="preserve">FY2030E EPS</t>
  </si>
  <si>
    <t xml:space="preserve">FY2031E EPS</t>
  </si>
  <si>
    <t xml:space="preserve">Step 2: Price Targets by Scenario and Year-End</t>
  </si>
  <si>
    <t xml:space="preserve">P/E Multiples Applied (from Assumptions tab)</t>
  </si>
  <si>
    <t xml:space="preserve">Read: the Base row is this model's headline price target path — roughly $300-330 through 2026-2027 (essentially today's price), rising toward $350-390 by 2029-2030 as EPS growth outpaces the compressing multiple. That flat-to-modest trajectory is the basis for a Hold/Neutral rating: TSLA looks roughly fairly valued today for a base-case outcome, not statistically cheap or expensive. The Bear/Bull spread is enormous (roughly $126-$165 vs. $520-$1,150 by decade-end) because Tesla's valuation embeds real option value on robotaxi and Optimus that has not yet shown up in reported financials — small changes in how much of that optionality you believe move the target by hundreds of dollars. Edit the blue EPS and multiple cells on the Assumptions tab to reflect your own view.</t>
  </si>
</sst>
</file>

<file path=xl/styles.xml><?xml version="1.0" encoding="utf-8"?>
<styleSheet xmlns="http://schemas.openxmlformats.org/spreadsheetml/2006/main">
  <numFmts count="9">
    <numFmt numFmtId="164" formatCode="General"/>
    <numFmt numFmtId="165" formatCode="\$#,##0.00"/>
    <numFmt numFmtId="166" formatCode="0.00"/>
    <numFmt numFmtId="167" formatCode="\$#,##0;&quot;($&quot;#,##0\);\-"/>
    <numFmt numFmtId="168" formatCode="0.0%"/>
    <numFmt numFmtId="169" formatCode="\$#,##0.0;&quot;($&quot;#,##0.0\);\-"/>
    <numFmt numFmtId="170" formatCode="\$#,##0"/>
    <numFmt numFmtId="171" formatCode="\$#,##0.0"/>
    <numFmt numFmtId="172" formatCode="0\x"/>
  </numFmts>
  <fonts count="20">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10"/>
      <color rgb="FF666666"/>
      <name val="Arial"/>
      <family val="0"/>
      <charset val="1"/>
    </font>
    <font>
      <b val="true"/>
      <sz val="10"/>
      <name val="Arial"/>
      <family val="0"/>
      <charset val="1"/>
    </font>
    <font>
      <b val="true"/>
      <sz val="13"/>
      <color rgb="FFB45F06"/>
      <name val="Arial"/>
      <family val="0"/>
      <charset val="1"/>
    </font>
    <font>
      <i val="true"/>
      <sz val="8"/>
      <color rgb="FF808080"/>
      <name val="Arial"/>
      <family val="0"/>
      <charset val="1"/>
    </font>
    <font>
      <sz val="10"/>
      <color rgb="FF0000FF"/>
      <name val="Arial"/>
      <family val="0"/>
      <charset val="1"/>
    </font>
    <font>
      <sz val="10"/>
      <color rgb="FF000000"/>
      <name val="Arial"/>
      <family val="0"/>
      <charset val="1"/>
    </font>
    <font>
      <i val="true"/>
      <sz val="9"/>
      <color rgb="FF333333"/>
      <name val="Arial"/>
      <family val="0"/>
      <charset val="1"/>
    </font>
    <font>
      <b val="true"/>
      <sz val="12"/>
      <color rgb="FF1F3864"/>
      <name val="Arial"/>
      <family val="0"/>
      <charset val="1"/>
    </font>
    <font>
      <b val="true"/>
      <sz val="11"/>
      <color rgb="FFFFFFFF"/>
      <name val="Arial"/>
      <family val="0"/>
      <charset val="1"/>
    </font>
    <font>
      <sz val="10"/>
      <color rgb="FF008000"/>
      <name val="Arial"/>
      <family val="0"/>
      <charset val="1"/>
    </font>
    <font>
      <b val="true"/>
      <sz val="10"/>
      <color rgb="FF000000"/>
      <name val="Arial"/>
      <family val="0"/>
      <charset val="1"/>
    </font>
    <font>
      <sz val="10"/>
      <name val="Arial"/>
      <family val="0"/>
      <charset val="1"/>
    </font>
    <font>
      <i val="true"/>
      <sz val="9"/>
      <color rgb="FF666666"/>
      <name val="Arial"/>
      <family val="0"/>
      <charset val="1"/>
    </font>
    <font>
      <b val="true"/>
      <sz val="9"/>
      <name val="Arial"/>
      <family val="0"/>
      <charset val="1"/>
    </font>
    <font>
      <i val="true"/>
      <sz val="9"/>
      <name val="Arial"/>
      <family val="0"/>
      <charset val="1"/>
    </font>
  </fonts>
  <fills count="8">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1F3864"/>
        <bgColor rgb="FF333333"/>
      </patternFill>
    </fill>
    <fill>
      <patternFill patternType="solid">
        <fgColor rgb="FFDCE6F1"/>
        <bgColor rgb="FFE2EFDA"/>
      </patternFill>
    </fill>
    <fill>
      <patternFill patternType="solid">
        <fgColor rgb="FFF2F2F2"/>
        <bgColor rgb="FFE2EFDA"/>
      </patternFill>
    </fill>
    <fill>
      <patternFill patternType="solid">
        <fgColor rgb="FFE2EFDA"/>
        <bgColor rgb="FFDCE6F1"/>
      </patternFill>
    </fill>
  </fills>
  <borders count="2">
    <border diagonalUp="false" diagonalDown="false">
      <left/>
      <right/>
      <top/>
      <bottom/>
      <diagonal/>
    </border>
    <border diagonalUp="false" diagonalDown="false">
      <left style="thin">
        <color rgb="FFB7B7B7"/>
      </left>
      <right style="thin">
        <color rgb="FFB7B7B7"/>
      </right>
      <top style="thin">
        <color rgb="FFB7B7B7"/>
      </top>
      <bottom style="thin">
        <color rgb="FFB7B7B7"/>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false" indent="0" shrinkToFit="false"/>
      <protection locked="true" hidden="false"/>
    </xf>
    <xf numFmtId="164" fontId="7" fillId="2" borderId="0" xfId="0" applyFont="true" applyBorder="true" applyAlignment="true" applyProtection="false">
      <alignment horizontal="center"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5" fontId="9" fillId="3" borderId="0" xfId="0" applyFont="true" applyBorder="false" applyAlignment="true" applyProtection="false">
      <alignment horizontal="general" vertical="bottom" textRotation="0" wrapText="false" indent="0" shrinkToFit="false"/>
      <protection locked="true" hidden="false"/>
    </xf>
    <xf numFmtId="166" fontId="9" fillId="3" borderId="0" xfId="0" applyFont="true" applyBorder="false" applyAlignment="true" applyProtection="false">
      <alignment horizontal="general" vertical="bottom" textRotation="0" wrapText="false" indent="0" shrinkToFit="false"/>
      <protection locked="true" hidden="false"/>
    </xf>
    <xf numFmtId="167" fontId="10" fillId="0" borderId="0" xfId="0" applyFont="true" applyBorder="false" applyAlignment="tru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general" vertical="top" textRotation="0" wrapText="true" indent="0" shrinkToFit="false"/>
      <protection locked="true" hidden="false"/>
    </xf>
    <xf numFmtId="164" fontId="12" fillId="0" borderId="0" xfId="0" applyFont="true" applyBorder="true" applyAlignment="true" applyProtection="false">
      <alignment horizontal="general" vertical="bottom" textRotation="0" wrapText="false" indent="0" shrinkToFit="false"/>
      <protection locked="true" hidden="false"/>
    </xf>
    <xf numFmtId="164" fontId="13" fillId="4" borderId="1" xfId="0" applyFont="true" applyBorder="true" applyAlignment="true" applyProtection="false">
      <alignment horizontal="center" vertical="center" textRotation="0" wrapText="false" indent="0" shrinkToFit="false"/>
      <protection locked="true" hidden="false"/>
    </xf>
    <xf numFmtId="164" fontId="6" fillId="0" borderId="1" xfId="0" applyFont="true" applyBorder="true" applyAlignment="true" applyProtection="false">
      <alignment horizontal="general" vertical="bottom" textRotation="0" wrapText="false" indent="0" shrinkToFit="false"/>
      <protection locked="true" hidden="false"/>
    </xf>
    <xf numFmtId="165" fontId="14" fillId="0" borderId="1" xfId="0" applyFont="true" applyBorder="true" applyAlignment="true" applyProtection="false">
      <alignment horizontal="general" vertical="bottom" textRotation="0" wrapText="false" indent="0" shrinkToFit="false"/>
      <protection locked="true" hidden="false"/>
    </xf>
    <xf numFmtId="165" fontId="14" fillId="0" borderId="0" xfId="0" applyFont="true" applyBorder="false" applyAlignment="true" applyProtection="false">
      <alignment horizontal="general" vertical="bottom" textRotation="0" wrapText="false" indent="0" shrinkToFit="false"/>
      <protection locked="true" hidden="false"/>
    </xf>
    <xf numFmtId="164" fontId="15" fillId="5" borderId="1" xfId="0" applyFont="true" applyBorder="true" applyAlignment="true" applyProtection="false">
      <alignment horizontal="general" vertical="bottom" textRotation="0" wrapText="false" indent="0" shrinkToFit="false"/>
      <protection locked="true" hidden="false"/>
    </xf>
    <xf numFmtId="165" fontId="15" fillId="5" borderId="1" xfId="0" applyFont="true" applyBorder="true" applyAlignment="tru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general" vertical="bottom" textRotation="0" wrapText="false" indent="0" shrinkToFit="false"/>
      <protection locked="true" hidden="false"/>
    </xf>
    <xf numFmtId="168" fontId="10" fillId="0" borderId="1" xfId="0" applyFont="true" applyBorder="true" applyAlignment="true" applyProtection="false">
      <alignment horizontal="general" vertical="bottom" textRotation="0" wrapText="false" indent="0" shrinkToFit="false"/>
      <protection locked="true" hidden="false"/>
    </xf>
    <xf numFmtId="164" fontId="16" fillId="6" borderId="1" xfId="0" applyFont="true" applyBorder="true" applyAlignment="true" applyProtection="false">
      <alignment horizontal="general" vertical="bottom" textRotation="0" wrapText="false" indent="0" shrinkToFit="false"/>
      <protection locked="true" hidden="false"/>
    </xf>
    <xf numFmtId="167" fontId="14" fillId="6" borderId="1" xfId="0" applyFont="true" applyBorder="true" applyAlignment="true" applyProtection="false">
      <alignment horizontal="general" vertical="bottom" textRotation="0" wrapText="false" indent="0" shrinkToFit="false"/>
      <protection locked="true" hidden="false"/>
    </xf>
    <xf numFmtId="167" fontId="14" fillId="0" borderId="0" xfId="0" applyFont="true" applyBorder="false" applyAlignment="tru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general" vertical="bottom" textRotation="0" wrapText="false" indent="0" shrinkToFit="false"/>
      <protection locked="true" hidden="false"/>
    </xf>
    <xf numFmtId="168" fontId="14" fillId="0" borderId="1" xfId="0" applyFont="true" applyBorder="true" applyAlignment="true" applyProtection="false">
      <alignment horizontal="general" vertical="bottom" textRotation="0" wrapText="false" indent="0" shrinkToFit="false"/>
      <protection locked="true" hidden="false"/>
    </xf>
    <xf numFmtId="168" fontId="14" fillId="0" borderId="0" xfId="0" applyFont="true" applyBorder="false" applyAlignment="true" applyProtection="false">
      <alignment horizontal="general" vertical="bottom" textRotation="0" wrapText="false" indent="0" shrinkToFit="false"/>
      <protection locked="true" hidden="false"/>
    </xf>
    <xf numFmtId="169" fontId="14" fillId="6" borderId="1" xfId="0" applyFont="true" applyBorder="true" applyAlignment="true" applyProtection="false">
      <alignment horizontal="general" vertical="bottom" textRotation="0" wrapText="false" indent="0" shrinkToFit="false"/>
      <protection locked="true" hidden="false"/>
    </xf>
    <xf numFmtId="169" fontId="14" fillId="0" borderId="0" xfId="0" applyFont="true" applyBorder="false" applyAlignment="tru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general" vertical="bottom" textRotation="0" wrapText="false" indent="0" shrinkToFit="false"/>
      <protection locked="true" hidden="false"/>
    </xf>
    <xf numFmtId="164" fontId="18" fillId="7" borderId="1" xfId="0" applyFont="true" applyBorder="true" applyAlignment="true" applyProtection="false">
      <alignment horizontal="center" vertical="bottom" textRotation="0" wrapText="false" indent="0" shrinkToFit="false"/>
      <protection locked="true" hidden="false"/>
    </xf>
    <xf numFmtId="164" fontId="18" fillId="0" borderId="1" xfId="0" applyFont="true" applyBorder="true" applyAlignment="true" applyProtection="false">
      <alignment horizontal="center" vertical="bottom" textRotation="0" wrapText="false" indent="0" shrinkToFit="false"/>
      <protection locked="true" hidden="false"/>
    </xf>
    <xf numFmtId="164" fontId="18" fillId="2" borderId="1" xfId="0" applyFont="true" applyBorder="true" applyAlignment="true" applyProtection="false">
      <alignment horizontal="center" vertical="bottom" textRotation="0" wrapText="false" indent="0" shrinkToFit="false"/>
      <protection locked="true" hidden="false"/>
    </xf>
    <xf numFmtId="164" fontId="12" fillId="0" borderId="1" xfId="0" applyFont="true" applyBorder="true" applyAlignment="true" applyProtection="false">
      <alignment horizontal="general" vertical="bottom" textRotation="0" wrapText="false" indent="0" shrinkToFit="false"/>
      <protection locked="true" hidden="false"/>
    </xf>
    <xf numFmtId="165" fontId="9" fillId="0" borderId="1" xfId="0" applyFont="true" applyBorder="true" applyAlignment="true" applyProtection="false">
      <alignment horizontal="general" vertical="bottom" textRotation="0" wrapText="false" indent="0" shrinkToFit="false"/>
      <protection locked="true" hidden="false"/>
    </xf>
    <xf numFmtId="166" fontId="9" fillId="0" borderId="1" xfId="0" applyFont="true" applyBorder="true" applyAlignment="true" applyProtection="false">
      <alignment horizontal="general" vertical="bottom" textRotation="0" wrapText="false" indent="0" shrinkToFit="false"/>
      <protection locked="true" hidden="false"/>
    </xf>
    <xf numFmtId="170" fontId="10" fillId="0" borderId="1" xfId="0" applyFont="true" applyBorder="true" applyAlignment="true" applyProtection="false">
      <alignment horizontal="general" vertical="bottom" textRotation="0" wrapText="false" indent="0" shrinkToFit="false"/>
      <protection locked="true" hidden="false"/>
    </xf>
    <xf numFmtId="171" fontId="9" fillId="0" borderId="1" xfId="0" applyFont="true" applyBorder="true" applyAlignment="tru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general" vertical="bottom" textRotation="0" wrapText="false" indent="0" shrinkToFit="false"/>
      <protection locked="true" hidden="false"/>
    </xf>
    <xf numFmtId="168" fontId="9" fillId="0" borderId="1" xfId="0" applyFont="true" applyBorder="true" applyAlignment="true" applyProtection="false">
      <alignment horizontal="general" vertical="bottom" textRotation="0" wrapText="false" indent="0" shrinkToFit="false"/>
      <protection locked="true" hidden="false"/>
    </xf>
    <xf numFmtId="164" fontId="11" fillId="0" borderId="1" xfId="0" applyFont="true" applyBorder="true" applyAlignment="true" applyProtection="false">
      <alignment horizontal="general" vertical="top" textRotation="0" wrapText="true" indent="0" shrinkToFit="false"/>
      <protection locked="true" hidden="false"/>
    </xf>
    <xf numFmtId="172" fontId="9" fillId="0" borderId="1" xfId="0" applyFont="true" applyBorder="true" applyAlignment="true" applyProtection="false">
      <alignment horizontal="general" vertical="bottom" textRotation="0" wrapText="false" indent="0" shrinkToFit="false"/>
      <protection locked="true" hidden="false"/>
    </xf>
    <xf numFmtId="167" fontId="14" fillId="0" borderId="1" xfId="0" applyFont="true" applyBorder="true" applyAlignment="true" applyProtection="false">
      <alignment horizontal="general" vertical="bottom" textRotation="0" wrapText="false" indent="0" shrinkToFit="false"/>
      <protection locked="true" hidden="false"/>
    </xf>
    <xf numFmtId="164" fontId="0" fillId="6" borderId="1" xfId="0" applyFont="false" applyBorder="true" applyAlignment="true" applyProtection="false">
      <alignment horizontal="general" vertical="bottom" textRotation="0" wrapText="false" indent="0" shrinkToFit="false"/>
      <protection locked="true" hidden="false"/>
    </xf>
    <xf numFmtId="168" fontId="0" fillId="6" borderId="1" xfId="0" applyFont="false" applyBorder="true" applyAlignment="true" applyProtection="false">
      <alignment horizontal="general" vertical="bottom" textRotation="0" wrapText="false" indent="0" shrinkToFit="false"/>
      <protection locked="true" hidden="false"/>
    </xf>
    <xf numFmtId="168" fontId="10" fillId="6" borderId="1" xfId="0" applyFont="true" applyBorder="true" applyAlignment="true" applyProtection="false">
      <alignment horizontal="general" vertical="bottom" textRotation="0" wrapText="false" indent="0" shrinkToFit="false"/>
      <protection locked="true" hidden="false"/>
    </xf>
    <xf numFmtId="168" fontId="14" fillId="6" borderId="1" xfId="0" applyFont="true" applyBorder="true" applyAlignment="true" applyProtection="false">
      <alignment horizontal="general" vertical="bottom" textRotation="0" wrapText="false" indent="0" shrinkToFit="false"/>
      <protection locked="true" hidden="false"/>
    </xf>
    <xf numFmtId="167" fontId="10" fillId="0" borderId="1" xfId="0" applyFont="true" applyBorder="true" applyAlignment="true" applyProtection="false">
      <alignment horizontal="general" vertical="bottom" textRotation="0" wrapText="false" indent="0" shrinkToFit="false"/>
      <protection locked="true" hidden="false"/>
    </xf>
    <xf numFmtId="166" fontId="14" fillId="6" borderId="1" xfId="0" applyFont="true" applyBorder="true" applyAlignment="true" applyProtection="false">
      <alignment horizontal="general" vertical="bottom" textRotation="0" wrapText="false" indent="0" shrinkToFit="false"/>
      <protection locked="true" hidden="false"/>
    </xf>
    <xf numFmtId="165" fontId="10" fillId="3" borderId="1" xfId="0" applyFont="true" applyBorder="true" applyAlignment="true" applyProtection="false">
      <alignment horizontal="general" vertical="bottom" textRotation="0" wrapText="false" indent="0" shrinkToFit="false"/>
      <protection locked="true" hidden="false"/>
    </xf>
    <xf numFmtId="164" fontId="12" fillId="0" borderId="0" xfId="0" applyFont="true" applyBorder="false" applyAlignment="tru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general" vertical="bottom" textRotation="0" wrapText="false" indent="0" shrinkToFit="false"/>
      <protection locked="true" hidden="false"/>
    </xf>
    <xf numFmtId="165" fontId="10" fillId="0" borderId="1" xfId="0" applyFont="true" applyBorder="true" applyAlignment="true" applyProtection="false">
      <alignment horizontal="general" vertical="bottom" textRotation="0" wrapText="false" indent="0" shrinkToFit="false"/>
      <protection locked="true" hidden="false"/>
    </xf>
    <xf numFmtId="165" fontId="10" fillId="0" borderId="0" xfId="0" applyFont="true" applyBorder="false" applyAlignment="true" applyProtection="false">
      <alignment horizontal="general" vertical="bottom" textRotation="0" wrapText="false" indent="0" shrinkToFit="false"/>
      <protection locked="true" hidden="false"/>
    </xf>
    <xf numFmtId="164" fontId="6" fillId="5" borderId="1" xfId="0" applyFont="true" applyBorder="true" applyAlignment="true" applyProtection="false">
      <alignment horizontal="general" vertical="bottom" textRotation="0" wrapText="false" indent="0" shrinkToFit="false"/>
      <protection locked="true" hidden="false"/>
    </xf>
    <xf numFmtId="165" fontId="6" fillId="5" borderId="1" xfId="0" applyFont="true" applyBorder="true" applyAlignment="true" applyProtection="false">
      <alignment horizontal="general" vertical="bottom" textRotation="0" wrapText="false" indent="0" shrinkToFit="false"/>
      <protection locked="true" hidden="false"/>
    </xf>
    <xf numFmtId="172" fontId="14" fillId="0" borderId="1" xfId="0" applyFont="true" applyBorder="true" applyAlignment="true" applyProtection="false">
      <alignment horizontal="general" vertical="bottom" textRotation="0" wrapText="false" indent="0" shrinkToFit="false"/>
      <protection locked="true" hidden="false"/>
    </xf>
    <xf numFmtId="172" fontId="14" fillId="0" borderId="0" xfId="0" applyFont="true" applyBorder="false" applyAlignment="tru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7B7B7"/>
      <rgbColor rgb="FF808080"/>
      <rgbColor rgb="FF9999FF"/>
      <rgbColor rgb="FF993366"/>
      <rgbColor rgb="FFFFF2CC"/>
      <rgbColor rgb="FFDCE6F1"/>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F2F2F2"/>
      <rgbColor rgb="FFE2EFDA"/>
      <rgbColor rgb="FFFFFF99"/>
      <rgbColor rgb="FF99CCFF"/>
      <rgbColor rgb="FFFF99CC"/>
      <rgbColor rgb="FFCC99FF"/>
      <rgbColor rgb="FFFCE4D6"/>
      <rgbColor rgb="FF3366FF"/>
      <rgbColor rgb="FF33CCCC"/>
      <rgbColor rgb="FF99CC00"/>
      <rgbColor rgb="FFFFCC00"/>
      <rgbColor rgb="FFFF9900"/>
      <rgbColor rgb="FFFF6600"/>
      <rgbColor rgb="FF666666"/>
      <rgbColor rgb="FF969696"/>
      <rgbColor rgb="FF1F3864"/>
      <rgbColor rgb="FF339966"/>
      <rgbColor rgb="FF003300"/>
      <rgbColor rgb="FF333300"/>
      <rgbColor rgb="FFB45F06"/>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G32"/>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28"/>
    <col collapsed="false" customWidth="true" hidden="false" outlineLevel="0" max="6" min="2" style="1" width="15"/>
    <col collapsed="false" customWidth="true" hidden="false" outlineLevel="0" max="7" min="7" style="1" width="4"/>
    <col collapsed="false" customWidth="true" hidden="false" outlineLevel="0" max="8" min="8" style="1" width="45"/>
  </cols>
  <sheetData>
    <row r="2" customFormat="false" ht="19.5" hidden="false" customHeight="true" outlineLevel="0" collapsed="false">
      <c r="B2" s="2" t="s">
        <v>0</v>
      </c>
    </row>
    <row r="3" customFormat="false" ht="15" hidden="false" customHeight="true" outlineLevel="0" collapsed="false">
      <c r="B3" s="3" t="s">
        <v>1</v>
      </c>
    </row>
    <row r="5" customFormat="false" ht="15.75" hidden="false" customHeight="true" outlineLevel="0" collapsed="false">
      <c r="B5" s="4" t="s">
        <v>2</v>
      </c>
      <c r="C5" s="5" t="s">
        <v>3</v>
      </c>
      <c r="D5" s="5"/>
      <c r="E5" s="6" t="s">
        <v>4</v>
      </c>
    </row>
    <row r="6" customFormat="false" ht="15" hidden="false" customHeight="true" outlineLevel="0" collapsed="false">
      <c r="B6" s="4" t="s">
        <v>5</v>
      </c>
      <c r="C6" s="7" t="n">
        <v>311.21</v>
      </c>
      <c r="E6" s="6" t="s">
        <v>6</v>
      </c>
    </row>
    <row r="7" customFormat="false" ht="15" hidden="false" customHeight="true" outlineLevel="0" collapsed="false">
      <c r="B7" s="4" t="s">
        <v>7</v>
      </c>
      <c r="C7" s="8" t="n">
        <v>3.95</v>
      </c>
      <c r="E7" s="6" t="s">
        <v>8</v>
      </c>
    </row>
    <row r="8" customFormat="false" ht="15" hidden="false" customHeight="true" outlineLevel="0" collapsed="false">
      <c r="B8" s="4" t="s">
        <v>9</v>
      </c>
      <c r="C8" s="9" t="n">
        <f aca="false">C6*C7</f>
        <v>1229.2795</v>
      </c>
    </row>
    <row r="10" customFormat="false" ht="32.25" hidden="false" customHeight="true" outlineLevel="0" collapsed="false">
      <c r="B10" s="10" t="s">
        <v>10</v>
      </c>
      <c r="C10" s="10"/>
      <c r="D10" s="10"/>
      <c r="E10" s="10"/>
      <c r="F10" s="10"/>
      <c r="G10" s="10"/>
    </row>
    <row r="13" customFormat="false" ht="15" hidden="false" customHeight="true" outlineLevel="0" collapsed="false">
      <c r="B13" s="11" t="s">
        <v>11</v>
      </c>
      <c r="C13" s="11"/>
      <c r="D13" s="11"/>
      <c r="E13" s="11"/>
      <c r="F13" s="11"/>
      <c r="G13" s="11"/>
    </row>
    <row r="14" customFormat="false" ht="15" hidden="false" customHeight="true" outlineLevel="0" collapsed="false">
      <c r="B14" s="12" t="s">
        <v>12</v>
      </c>
      <c r="C14" s="12" t="s">
        <v>13</v>
      </c>
      <c r="D14" s="12" t="s">
        <v>14</v>
      </c>
      <c r="E14" s="12" t="s">
        <v>15</v>
      </c>
      <c r="F14" s="12" t="s">
        <v>16</v>
      </c>
      <c r="G14" s="1" t="s">
        <v>17</v>
      </c>
    </row>
    <row r="15" customFormat="false" ht="15" hidden="false" customHeight="true" outlineLevel="0" collapsed="false">
      <c r="B15" s="13" t="s">
        <v>18</v>
      </c>
      <c r="C15" s="14" t="n">
        <f aca="false">Valuation!C15</f>
        <v>175</v>
      </c>
      <c r="D15" s="14" t="n">
        <f aca="false">Valuation!D15</f>
        <v>165.75</v>
      </c>
      <c r="E15" s="14" t="n">
        <f aca="false">Valuation!E15</f>
        <v>154</v>
      </c>
      <c r="F15" s="14" t="n">
        <f aca="false">Valuation!F15</f>
        <v>137.5</v>
      </c>
      <c r="G15" s="15" t="n">
        <f aca="false">Valuation!G15</f>
        <v>126</v>
      </c>
    </row>
    <row r="16" customFormat="false" ht="15" hidden="false" customHeight="true" outlineLevel="0" collapsed="false">
      <c r="B16" s="16" t="s">
        <v>19</v>
      </c>
      <c r="C16" s="17" t="n">
        <f aca="false">Valuation!C16</f>
        <v>310.049627791563</v>
      </c>
      <c r="D16" s="17" t="n">
        <f aca="false">Valuation!D16</f>
        <v>328.555282555283</v>
      </c>
      <c r="E16" s="17" t="n">
        <f aca="false">Valuation!E16</f>
        <v>353.372262773723</v>
      </c>
      <c r="F16" s="17" t="n">
        <f aca="false">Valuation!F16</f>
        <v>383.653012048193</v>
      </c>
      <c r="G16" s="15" t="n">
        <f aca="false">Valuation!G16</f>
        <v>390.139618138425</v>
      </c>
    </row>
    <row r="17" customFormat="false" ht="15" hidden="false" customHeight="true" outlineLevel="0" collapsed="false">
      <c r="B17" s="13" t="s">
        <v>20</v>
      </c>
      <c r="C17" s="14" t="n">
        <f aca="false">Valuation!C17</f>
        <v>522.5</v>
      </c>
      <c r="D17" s="14" t="n">
        <f aca="false">Valuation!D17</f>
        <v>672</v>
      </c>
      <c r="E17" s="14" t="n">
        <f aca="false">Valuation!E17</f>
        <v>845</v>
      </c>
      <c r="F17" s="14" t="n">
        <f aca="false">Valuation!F17</f>
        <v>997.5</v>
      </c>
      <c r="G17" s="15" t="n">
        <f aca="false">Valuation!G17</f>
        <v>1147.5</v>
      </c>
    </row>
    <row r="18" customFormat="false" ht="15" hidden="false" customHeight="true" outlineLevel="0" collapsed="false">
      <c r="B18" s="4" t="s">
        <v>21</v>
      </c>
    </row>
    <row r="19" customFormat="false" ht="15" hidden="false" customHeight="true" outlineLevel="0" collapsed="false">
      <c r="B19" s="18"/>
      <c r="C19" s="19" t="n">
        <f aca="false">C16/$C$6-1</f>
        <v>-0.00372858265620224</v>
      </c>
      <c r="D19" s="19" t="n">
        <f aca="false">D16/$C$6-1</f>
        <v>0.0557349781667766</v>
      </c>
      <c r="E19" s="19" t="n">
        <f aca="false">E16/$C$6-1</f>
        <v>0.135478496107845</v>
      </c>
      <c r="F19" s="19" t="n">
        <f aca="false">F16/$C$6-1</f>
        <v>0.23277854840202</v>
      </c>
      <c r="G19" s="19" t="n">
        <f aca="false">G16/$C$6-1</f>
        <v>0.253621728538366</v>
      </c>
    </row>
    <row r="21" customFormat="false" ht="15" hidden="false" customHeight="true" outlineLevel="0" collapsed="false">
      <c r="B21" s="10" t="s">
        <v>22</v>
      </c>
      <c r="C21" s="10"/>
      <c r="D21" s="10"/>
      <c r="E21" s="10"/>
      <c r="F21" s="10"/>
      <c r="G21" s="10"/>
    </row>
    <row r="22" customFormat="false" ht="15" hidden="false" customHeight="true" outlineLevel="0" collapsed="false">
      <c r="B22" s="10"/>
      <c r="C22" s="10"/>
      <c r="D22" s="10"/>
      <c r="E22" s="10"/>
      <c r="F22" s="10"/>
      <c r="G22" s="10"/>
    </row>
    <row r="23" customFormat="false" ht="15" hidden="false" customHeight="true" outlineLevel="0" collapsed="false">
      <c r="B23" s="10"/>
      <c r="C23" s="10"/>
      <c r="D23" s="10"/>
      <c r="E23" s="10"/>
      <c r="F23" s="10"/>
      <c r="G23" s="10"/>
    </row>
    <row r="24" customFormat="false" ht="15" hidden="false" customHeight="true" outlineLevel="0" collapsed="false">
      <c r="B24" s="10"/>
      <c r="C24" s="10"/>
      <c r="D24" s="10"/>
      <c r="E24" s="10"/>
      <c r="F24" s="10"/>
      <c r="G24" s="10"/>
    </row>
    <row r="27" customFormat="false" ht="15" hidden="false" customHeight="true" outlineLevel="0" collapsed="false">
      <c r="B27" s="11" t="s">
        <v>23</v>
      </c>
      <c r="C27" s="11"/>
      <c r="D27" s="11"/>
      <c r="E27" s="11"/>
      <c r="F27" s="11"/>
      <c r="G27" s="11"/>
    </row>
    <row r="28" customFormat="false" ht="15" hidden="false" customHeight="true" outlineLevel="0" collapsed="false">
      <c r="B28" s="12" t="s">
        <v>24</v>
      </c>
      <c r="C28" s="12" t="s">
        <v>25</v>
      </c>
      <c r="D28" s="12" t="s">
        <v>26</v>
      </c>
      <c r="E28" s="12" t="s">
        <v>27</v>
      </c>
      <c r="F28" s="12" t="s">
        <v>28</v>
      </c>
      <c r="G28" s="1" t="s">
        <v>29</v>
      </c>
    </row>
    <row r="29" customFormat="false" ht="15" hidden="false" customHeight="true" outlineLevel="0" collapsed="false">
      <c r="B29" s="20" t="s">
        <v>30</v>
      </c>
      <c r="C29" s="21" t="n">
        <f aca="false">'Income Statement'!C8</f>
        <v>94.827</v>
      </c>
      <c r="D29" s="21" t="n">
        <f aca="false">'Income Statement'!D8</f>
        <v>106</v>
      </c>
      <c r="E29" s="21" t="n">
        <f aca="false">'Income Statement'!E8</f>
        <v>127.5</v>
      </c>
      <c r="F29" s="21" t="n">
        <f aca="false">'Income Statement'!F8</f>
        <v>153</v>
      </c>
      <c r="G29" s="22" t="n">
        <f aca="false">'Income Statement'!G8</f>
        <v>182</v>
      </c>
    </row>
    <row r="30" customFormat="false" ht="15" hidden="false" customHeight="true" outlineLevel="0" collapsed="false">
      <c r="B30" s="23" t="s">
        <v>31</v>
      </c>
      <c r="C30" s="24" t="n">
        <f aca="false">'Income Statement'!C9</f>
        <v>0</v>
      </c>
      <c r="D30" s="24" t="n">
        <f aca="false">'Income Statement'!D9</f>
        <v>0.11782509200966</v>
      </c>
      <c r="E30" s="24" t="n">
        <f aca="false">'Income Statement'!E9</f>
        <v>0.202830188679245</v>
      </c>
      <c r="F30" s="24" t="n">
        <f aca="false">'Income Statement'!F9</f>
        <v>0.2</v>
      </c>
      <c r="G30" s="25" t="n">
        <f aca="false">'Income Statement'!G9</f>
        <v>0.189542483660131</v>
      </c>
    </row>
    <row r="31" customFormat="false" ht="15" hidden="false" customHeight="true" outlineLevel="0" collapsed="false">
      <c r="B31" s="20" t="s">
        <v>32</v>
      </c>
      <c r="C31" s="26" t="n">
        <f aca="false">'Income Statement'!C13</f>
        <v>5.9</v>
      </c>
      <c r="D31" s="26" t="n">
        <f aca="false">'Income Statement'!D13</f>
        <v>6.996</v>
      </c>
      <c r="E31" s="26" t="n">
        <f aca="false">'Income Statement'!E13</f>
        <v>8.925</v>
      </c>
      <c r="F31" s="26" t="n">
        <f aca="false">'Income Statement'!F13</f>
        <v>11.628</v>
      </c>
      <c r="G31" s="27" t="n">
        <f aca="false">'Income Statement'!G13</f>
        <v>15.288</v>
      </c>
    </row>
    <row r="32" customFormat="false" ht="15" hidden="false" customHeight="true" outlineLevel="0" collapsed="false">
      <c r="B32" s="23" t="s">
        <v>33</v>
      </c>
      <c r="C32" s="14" t="n">
        <f aca="false">'Income Statement'!C15</f>
        <v>1.47869674185464</v>
      </c>
      <c r="D32" s="14" t="n">
        <f aca="false">'Income Statement'!D15</f>
        <v>1.75338345864662</v>
      </c>
      <c r="E32" s="14" t="n">
        <f aca="false">'Income Statement'!E15</f>
        <v>2.21464019851117</v>
      </c>
      <c r="F32" s="14" t="n">
        <f aca="false">'Income Statement'!F15</f>
        <v>2.85700245700246</v>
      </c>
      <c r="G32" s="15" t="n">
        <f aca="false">'Income Statement'!G15</f>
        <v>3.71970802919708</v>
      </c>
    </row>
  </sheetData>
  <mergeCells count="5">
    <mergeCell ref="C5:D5"/>
    <mergeCell ref="B10:G10"/>
    <mergeCell ref="B13:G13"/>
    <mergeCell ref="B21:G24"/>
    <mergeCell ref="B27:G27"/>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F3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2"/>
    <col collapsed="false" customWidth="true" hidden="false" outlineLevel="0" max="3" min="2" style="1" width="16"/>
    <col collapsed="false" customWidth="true" hidden="false" outlineLevel="0" max="4" min="4" style="1" width="14"/>
    <col collapsed="false" customWidth="true" hidden="false" outlineLevel="0" max="5" min="5" style="1" width="4"/>
    <col collapsed="false" customWidth="true" hidden="false" outlineLevel="0" max="6" min="6" style="1" width="55"/>
  </cols>
  <sheetData>
    <row r="2" customFormat="false" ht="19.5" hidden="false" customHeight="true" outlineLevel="0" collapsed="false">
      <c r="B2" s="2" t="s">
        <v>34</v>
      </c>
    </row>
    <row r="3" customFormat="false" ht="15" hidden="false" customHeight="true" outlineLevel="0" collapsed="false">
      <c r="B3" s="3" t="s">
        <v>35</v>
      </c>
    </row>
    <row r="5" customFormat="false" ht="15" hidden="false" customHeight="true" outlineLevel="0" collapsed="false">
      <c r="B5" s="12" t="s">
        <v>24</v>
      </c>
      <c r="C5" s="12" t="s">
        <v>36</v>
      </c>
      <c r="D5" s="12" t="s">
        <v>37</v>
      </c>
      <c r="E5" s="12" t="s">
        <v>38</v>
      </c>
    </row>
    <row r="6" customFormat="false" ht="15" hidden="false" customHeight="true" outlineLevel="0" collapsed="false">
      <c r="B6" s="23" t="s">
        <v>39</v>
      </c>
      <c r="C6" s="23" t="s">
        <v>40</v>
      </c>
      <c r="D6" s="28" t="s">
        <v>41</v>
      </c>
      <c r="E6" s="29" t="s">
        <v>42</v>
      </c>
    </row>
    <row r="7" customFormat="false" ht="15" hidden="false" customHeight="true" outlineLevel="0" collapsed="false">
      <c r="B7" s="23" t="s">
        <v>43</v>
      </c>
      <c r="C7" s="23" t="s">
        <v>44</v>
      </c>
      <c r="D7" s="28" t="s">
        <v>45</v>
      </c>
      <c r="E7" s="29" t="s">
        <v>42</v>
      </c>
    </row>
    <row r="8" customFormat="false" ht="15" hidden="false" customHeight="true" outlineLevel="0" collapsed="false">
      <c r="B8" s="23" t="s">
        <v>46</v>
      </c>
      <c r="C8" s="23" t="s">
        <v>47</v>
      </c>
      <c r="D8" s="28" t="s">
        <v>48</v>
      </c>
      <c r="E8" s="29" t="s">
        <v>42</v>
      </c>
    </row>
    <row r="9" customFormat="false" ht="15" hidden="false" customHeight="true" outlineLevel="0" collapsed="false">
      <c r="B9" s="23" t="s">
        <v>49</v>
      </c>
      <c r="C9" s="23" t="s">
        <v>50</v>
      </c>
      <c r="D9" s="28" t="s">
        <v>51</v>
      </c>
      <c r="E9" s="30"/>
    </row>
    <row r="10" customFormat="false" ht="15" hidden="false" customHeight="true" outlineLevel="0" collapsed="false">
      <c r="B10" s="23" t="s">
        <v>52</v>
      </c>
      <c r="C10" s="23" t="s">
        <v>53</v>
      </c>
      <c r="D10" s="28" t="s">
        <v>54</v>
      </c>
      <c r="E10" s="29" t="s">
        <v>42</v>
      </c>
    </row>
    <row r="11" customFormat="false" ht="15" hidden="false" customHeight="true" outlineLevel="0" collapsed="false">
      <c r="B11" s="23" t="s">
        <v>55</v>
      </c>
      <c r="C11" s="23" t="s">
        <v>56</v>
      </c>
      <c r="D11" s="28" t="s">
        <v>57</v>
      </c>
      <c r="E11" s="31" t="s">
        <v>58</v>
      </c>
    </row>
    <row r="12" customFormat="false" ht="15" hidden="false" customHeight="true" outlineLevel="0" collapsed="false">
      <c r="B12" s="23" t="s">
        <v>59</v>
      </c>
      <c r="C12" s="23" t="s">
        <v>60</v>
      </c>
      <c r="D12" s="28" t="s">
        <v>61</v>
      </c>
      <c r="E12" s="29" t="s">
        <v>42</v>
      </c>
    </row>
    <row r="13" customFormat="false" ht="15" hidden="false" customHeight="true" outlineLevel="0" collapsed="false">
      <c r="B13" s="23" t="s">
        <v>62</v>
      </c>
      <c r="C13" s="23" t="s">
        <v>63</v>
      </c>
      <c r="D13" s="28" t="s">
        <v>64</v>
      </c>
      <c r="E13" s="31" t="s">
        <v>58</v>
      </c>
    </row>
    <row r="14" customFormat="false" ht="15" hidden="false" customHeight="true" outlineLevel="0" collapsed="false">
      <c r="B14" s="23" t="s">
        <v>65</v>
      </c>
      <c r="C14" s="23" t="s">
        <v>66</v>
      </c>
      <c r="D14" s="28" t="s">
        <v>67</v>
      </c>
      <c r="E14" s="31" t="s">
        <v>58</v>
      </c>
    </row>
    <row r="15" customFormat="false" ht="15" hidden="false" customHeight="true" outlineLevel="0" collapsed="false">
      <c r="B15" s="23" t="s">
        <v>68</v>
      </c>
      <c r="C15" s="23" t="s">
        <v>69</v>
      </c>
      <c r="D15" s="28" t="s">
        <v>51</v>
      </c>
      <c r="E15" s="31" t="s">
        <v>70</v>
      </c>
    </row>
    <row r="16" customFormat="false" ht="15" hidden="false" customHeight="true" outlineLevel="0" collapsed="false">
      <c r="B16" s="23" t="s">
        <v>71</v>
      </c>
      <c r="C16" s="23" t="s">
        <v>72</v>
      </c>
      <c r="D16" s="28" t="s">
        <v>51</v>
      </c>
      <c r="E16" s="31" t="s">
        <v>70</v>
      </c>
    </row>
    <row r="17" customFormat="false" ht="15" hidden="false" customHeight="true" outlineLevel="0" collapsed="false">
      <c r="B17" s="23" t="s">
        <v>73</v>
      </c>
      <c r="C17" s="23" t="s">
        <v>74</v>
      </c>
      <c r="D17" s="28" t="s">
        <v>51</v>
      </c>
      <c r="E17" s="31" t="s">
        <v>70</v>
      </c>
    </row>
    <row r="18" customFormat="false" ht="15" hidden="false" customHeight="true" outlineLevel="0" collapsed="false">
      <c r="B18" s="23" t="s">
        <v>75</v>
      </c>
      <c r="C18" s="23" t="s">
        <v>76</v>
      </c>
      <c r="D18" s="28" t="s">
        <v>77</v>
      </c>
      <c r="E18" s="31" t="s">
        <v>58</v>
      </c>
    </row>
    <row r="19" customFormat="false" ht="15" hidden="false" customHeight="true" outlineLevel="0" collapsed="false">
      <c r="B19" s="23" t="s">
        <v>78</v>
      </c>
      <c r="C19" s="23" t="s">
        <v>79</v>
      </c>
      <c r="D19" s="28" t="s">
        <v>80</v>
      </c>
      <c r="E19" s="31" t="s">
        <v>58</v>
      </c>
    </row>
    <row r="20" customFormat="false" ht="15" hidden="false" customHeight="true" outlineLevel="0" collapsed="false">
      <c r="B20" s="23" t="s">
        <v>81</v>
      </c>
      <c r="C20" s="23" t="s">
        <v>82</v>
      </c>
      <c r="D20" s="28" t="s">
        <v>83</v>
      </c>
      <c r="E20" s="31" t="s">
        <v>58</v>
      </c>
    </row>
    <row r="21" customFormat="false" ht="15" hidden="false" customHeight="true" outlineLevel="0" collapsed="false">
      <c r="B21" s="23" t="s">
        <v>84</v>
      </c>
      <c r="C21" s="23" t="s">
        <v>85</v>
      </c>
      <c r="D21" s="28" t="s">
        <v>51</v>
      </c>
      <c r="E21" s="31" t="s">
        <v>70</v>
      </c>
    </row>
    <row r="22" customFormat="false" ht="15" hidden="false" customHeight="true" outlineLevel="0" collapsed="false">
      <c r="B22" s="23" t="s">
        <v>86</v>
      </c>
      <c r="C22" s="23" t="s">
        <v>87</v>
      </c>
      <c r="D22" s="28" t="s">
        <v>51</v>
      </c>
      <c r="E22" s="30" t="s">
        <v>88</v>
      </c>
    </row>
    <row r="23" customFormat="false" ht="15" hidden="false" customHeight="true" outlineLevel="0" collapsed="false">
      <c r="B23" s="23" t="s">
        <v>89</v>
      </c>
      <c r="C23" s="23" t="s">
        <v>90</v>
      </c>
      <c r="D23" s="28" t="s">
        <v>51</v>
      </c>
      <c r="E23" s="29" t="s">
        <v>42</v>
      </c>
    </row>
    <row r="24" customFormat="false" ht="15" hidden="false" customHeight="true" outlineLevel="0" collapsed="false">
      <c r="B24" s="23" t="s">
        <v>91</v>
      </c>
      <c r="C24" s="23" t="s">
        <v>92</v>
      </c>
      <c r="D24" s="28" t="s">
        <v>51</v>
      </c>
      <c r="E24" s="31" t="s">
        <v>93</v>
      </c>
    </row>
    <row r="25" customFormat="false" ht="15" hidden="false" customHeight="true" outlineLevel="0" collapsed="false">
      <c r="B25" s="23" t="s">
        <v>94</v>
      </c>
      <c r="C25" s="23" t="s">
        <v>95</v>
      </c>
      <c r="D25" s="28" t="s">
        <v>51</v>
      </c>
      <c r="E25" s="30"/>
    </row>
    <row r="27" customFormat="false" ht="15" hidden="false" customHeight="true" outlineLevel="0" collapsed="false">
      <c r="B27" s="10" t="s">
        <v>96</v>
      </c>
      <c r="C27" s="10"/>
      <c r="D27" s="10"/>
      <c r="E27" s="10"/>
      <c r="F27" s="10"/>
    </row>
    <row r="28" customFormat="false" ht="15" hidden="false" customHeight="true" outlineLevel="0" collapsed="false">
      <c r="B28" s="10"/>
      <c r="C28" s="10"/>
      <c r="D28" s="10"/>
      <c r="E28" s="10"/>
      <c r="F28" s="10"/>
    </row>
    <row r="29" customFormat="false" ht="15" hidden="false" customHeight="true" outlineLevel="0" collapsed="false">
      <c r="B29" s="10"/>
      <c r="C29" s="10"/>
      <c r="D29" s="10"/>
      <c r="E29" s="10"/>
      <c r="F29" s="10"/>
    </row>
    <row r="30" customFormat="false" ht="15" hidden="false" customHeight="true" outlineLevel="0" collapsed="false">
      <c r="B30" s="10"/>
      <c r="C30" s="10"/>
      <c r="D30" s="10"/>
      <c r="E30" s="10"/>
      <c r="F30" s="10"/>
    </row>
  </sheetData>
  <mergeCells count="1">
    <mergeCell ref="B27:F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I5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0"/>
    <col collapsed="false" customWidth="true" hidden="false" outlineLevel="0" max="7" min="2" style="1" width="11"/>
    <col collapsed="false" customWidth="true" hidden="false" outlineLevel="0" max="8" min="8" style="1" width="4"/>
    <col collapsed="false" customWidth="true" hidden="false" outlineLevel="0" max="9" min="9" style="1" width="50"/>
  </cols>
  <sheetData>
    <row r="2" customFormat="false" ht="19.5" hidden="false" customHeight="true" outlineLevel="0" collapsed="false">
      <c r="B2" s="2" t="s">
        <v>97</v>
      </c>
    </row>
    <row r="3" customFormat="false" ht="15" hidden="false" customHeight="true" outlineLevel="0" collapsed="false">
      <c r="B3" s="3" t="s">
        <v>98</v>
      </c>
    </row>
    <row r="5" customFormat="false" ht="15" hidden="false" customHeight="true" outlineLevel="0" collapsed="false">
      <c r="B5" s="32" t="s">
        <v>99</v>
      </c>
    </row>
    <row r="6" customFormat="false" ht="15" hidden="false" customHeight="true" outlineLevel="0" collapsed="false">
      <c r="B6" s="23" t="s">
        <v>100</v>
      </c>
      <c r="C6" s="33" t="n">
        <v>311.21</v>
      </c>
      <c r="I6" s="6" t="s">
        <v>101</v>
      </c>
    </row>
    <row r="7" customFormat="false" ht="15" hidden="false" customHeight="true" outlineLevel="0" collapsed="false">
      <c r="B7" s="23" t="s">
        <v>102</v>
      </c>
      <c r="C7" s="34" t="n">
        <v>3.95</v>
      </c>
      <c r="I7" s="6" t="s">
        <v>103</v>
      </c>
    </row>
    <row r="8" customFormat="false" ht="15" hidden="false" customHeight="true" outlineLevel="0" collapsed="false">
      <c r="B8" s="23" t="s">
        <v>9</v>
      </c>
      <c r="C8" s="35" t="n">
        <f aca="false">C6*C7</f>
        <v>1229.2795</v>
      </c>
      <c r="I8" s="6" t="s">
        <v>104</v>
      </c>
    </row>
    <row r="9" customFormat="false" ht="15" hidden="false" customHeight="true" outlineLevel="0" collapsed="false">
      <c r="B9" s="23" t="s">
        <v>105</v>
      </c>
      <c r="C9" s="36" t="n">
        <v>103.62</v>
      </c>
      <c r="I9" s="6" t="s">
        <v>106</v>
      </c>
    </row>
    <row r="10" customFormat="false" ht="15" hidden="false" customHeight="true" outlineLevel="0" collapsed="false">
      <c r="B10" s="23" t="s">
        <v>107</v>
      </c>
      <c r="C10" s="33" t="n">
        <v>1.08</v>
      </c>
      <c r="I10" s="6" t="s">
        <v>106</v>
      </c>
    </row>
    <row r="11" customFormat="false" ht="15" hidden="false" customHeight="true" outlineLevel="0" collapsed="false">
      <c r="B11" s="23" t="s">
        <v>108</v>
      </c>
      <c r="C11" s="36" t="n">
        <v>27.44</v>
      </c>
      <c r="I11" s="6" t="s">
        <v>109</v>
      </c>
    </row>
    <row r="12" customFormat="false" ht="15" hidden="false" customHeight="true" outlineLevel="0" collapsed="false">
      <c r="B12" s="23" t="s">
        <v>110</v>
      </c>
      <c r="C12" s="33" t="n">
        <v>398.3</v>
      </c>
      <c r="I12" s="6" t="s">
        <v>111</v>
      </c>
    </row>
    <row r="13" customFormat="false" ht="15" hidden="false" customHeight="true" outlineLevel="0" collapsed="false">
      <c r="B13" s="23" t="s">
        <v>112</v>
      </c>
      <c r="C13" s="37" t="s">
        <v>113</v>
      </c>
      <c r="I13" s="6" t="s">
        <v>114</v>
      </c>
    </row>
    <row r="15" customFormat="false" ht="15" hidden="false" customHeight="true" outlineLevel="0" collapsed="false">
      <c r="B15" s="32" t="s">
        <v>115</v>
      </c>
    </row>
    <row r="16" customFormat="false" ht="15" hidden="false" customHeight="true" outlineLevel="0" collapsed="false">
      <c r="B16" s="23" t="s">
        <v>116</v>
      </c>
      <c r="C16" s="36" t="n">
        <v>94.827</v>
      </c>
      <c r="I16" s="6" t="s">
        <v>117</v>
      </c>
    </row>
    <row r="17" customFormat="false" ht="15" hidden="false" customHeight="true" outlineLevel="0" collapsed="false">
      <c r="B17" s="23" t="s">
        <v>118</v>
      </c>
      <c r="C17" s="36" t="n">
        <v>5.9</v>
      </c>
      <c r="I17" s="6" t="s">
        <v>117</v>
      </c>
    </row>
    <row r="18" customFormat="false" ht="15" hidden="false" customHeight="true" outlineLevel="0" collapsed="false">
      <c r="B18" s="23" t="s">
        <v>119</v>
      </c>
      <c r="C18" s="34" t="n">
        <v>3.99</v>
      </c>
      <c r="I18" s="6" t="s">
        <v>117</v>
      </c>
    </row>
    <row r="20" customFormat="false" ht="15" hidden="false" customHeight="true" outlineLevel="0" collapsed="false">
      <c r="B20" s="32" t="s">
        <v>120</v>
      </c>
    </row>
    <row r="21" customFormat="false" ht="15" hidden="false" customHeight="true" outlineLevel="0" collapsed="false">
      <c r="B21" s="13" t="s">
        <v>121</v>
      </c>
      <c r="C21" s="12" t="s">
        <v>122</v>
      </c>
      <c r="D21" s="12" t="s">
        <v>123</v>
      </c>
      <c r="E21" s="12" t="s">
        <v>124</v>
      </c>
      <c r="F21" s="12" t="s">
        <v>125</v>
      </c>
      <c r="G21" s="12" t="s">
        <v>126</v>
      </c>
      <c r="H21" s="12" t="s">
        <v>127</v>
      </c>
    </row>
    <row r="22" customFormat="false" ht="15" hidden="false" customHeight="true" outlineLevel="0" collapsed="false">
      <c r="B22" s="23" t="s">
        <v>30</v>
      </c>
      <c r="C22" s="36" t="n">
        <v>106</v>
      </c>
      <c r="D22" s="36" t="n">
        <v>127.5</v>
      </c>
      <c r="E22" s="36" t="n">
        <v>153</v>
      </c>
      <c r="F22" s="36" t="n">
        <v>182</v>
      </c>
      <c r="G22" s="36" t="n">
        <v>214</v>
      </c>
      <c r="H22" s="36" t="n">
        <v>249</v>
      </c>
    </row>
    <row r="23" customFormat="false" ht="15" hidden="false" customHeight="true" outlineLevel="0" collapsed="false">
      <c r="B23" s="23" t="s">
        <v>128</v>
      </c>
      <c r="C23" s="38" t="n">
        <v>0.066</v>
      </c>
      <c r="D23" s="38" t="n">
        <v>0.07</v>
      </c>
      <c r="E23" s="38" t="n">
        <v>0.076</v>
      </c>
      <c r="F23" s="38" t="n">
        <v>0.084</v>
      </c>
      <c r="G23" s="38" t="n">
        <v>0.093</v>
      </c>
      <c r="H23" s="38" t="n">
        <v>0.101</v>
      </c>
    </row>
    <row r="24" customFormat="false" ht="15" hidden="false" customHeight="true" outlineLevel="0" collapsed="false">
      <c r="B24" s="23" t="s">
        <v>129</v>
      </c>
      <c r="C24" s="34" t="n">
        <v>3.99</v>
      </c>
      <c r="D24" s="34" t="n">
        <v>4.03</v>
      </c>
      <c r="E24" s="34" t="n">
        <v>4.07</v>
      </c>
      <c r="F24" s="34" t="n">
        <v>4.11</v>
      </c>
      <c r="G24" s="34" t="n">
        <v>4.15</v>
      </c>
      <c r="H24" s="34" t="n">
        <v>4.19</v>
      </c>
    </row>
    <row r="26" customFormat="false" ht="15" hidden="false" customHeight="true" outlineLevel="0" collapsed="false">
      <c r="B26" s="39" t="s">
        <v>130</v>
      </c>
      <c r="C26" s="39"/>
      <c r="D26" s="39"/>
      <c r="E26" s="39"/>
      <c r="F26" s="39"/>
      <c r="G26" s="39"/>
      <c r="H26" s="39"/>
      <c r="I26" s="39"/>
    </row>
    <row r="27" customFormat="false" ht="15" hidden="false" customHeight="true" outlineLevel="0" collapsed="false">
      <c r="B27" s="39"/>
      <c r="C27" s="39"/>
      <c r="D27" s="39"/>
      <c r="E27" s="39"/>
      <c r="F27" s="39"/>
      <c r="G27" s="39"/>
      <c r="H27" s="39"/>
      <c r="I27" s="39"/>
    </row>
    <row r="28" customFormat="false" ht="15" hidden="false" customHeight="true" outlineLevel="0" collapsed="false">
      <c r="B28" s="39"/>
      <c r="C28" s="39"/>
      <c r="D28" s="39"/>
      <c r="E28" s="39"/>
      <c r="F28" s="39"/>
      <c r="G28" s="39"/>
      <c r="H28" s="39"/>
      <c r="I28" s="39"/>
    </row>
    <row r="29" customFormat="false" ht="15" hidden="false" customHeight="true" outlineLevel="0" collapsed="false">
      <c r="B29" s="39"/>
      <c r="C29" s="39"/>
      <c r="D29" s="39"/>
      <c r="E29" s="39"/>
      <c r="F29" s="39"/>
      <c r="G29" s="39"/>
      <c r="H29" s="39"/>
      <c r="I29" s="39"/>
    </row>
    <row r="31" customFormat="false" ht="15" hidden="false" customHeight="true" outlineLevel="0" collapsed="false">
      <c r="B31" s="32" t="s">
        <v>131</v>
      </c>
    </row>
    <row r="32" customFormat="false" ht="15" hidden="false" customHeight="true" outlineLevel="0" collapsed="false">
      <c r="B32" s="13" t="s">
        <v>12</v>
      </c>
      <c r="C32" s="12" t="s">
        <v>122</v>
      </c>
      <c r="D32" s="12" t="s">
        <v>123</v>
      </c>
      <c r="E32" s="12" t="s">
        <v>124</v>
      </c>
      <c r="F32" s="12" t="s">
        <v>125</v>
      </c>
      <c r="G32" s="12" t="s">
        <v>126</v>
      </c>
      <c r="H32" s="12" t="s">
        <v>127</v>
      </c>
    </row>
    <row r="33" customFormat="false" ht="15" hidden="false" customHeight="true" outlineLevel="0" collapsed="false">
      <c r="B33" s="23" t="s">
        <v>132</v>
      </c>
      <c r="C33" s="33" t="n">
        <v>1.6</v>
      </c>
      <c r="D33" s="33" t="n">
        <v>1.75</v>
      </c>
      <c r="E33" s="33" t="n">
        <v>1.95</v>
      </c>
      <c r="F33" s="33" t="n">
        <v>2.2</v>
      </c>
      <c r="G33" s="33" t="n">
        <v>2.5</v>
      </c>
      <c r="H33" s="33" t="n">
        <v>2.8</v>
      </c>
    </row>
    <row r="34" customFormat="false" ht="15" hidden="false" customHeight="true" outlineLevel="0" collapsed="false">
      <c r="B34" s="23" t="s">
        <v>133</v>
      </c>
      <c r="C34" s="14" t="n">
        <f aca="false">'Income Statement'!D15</f>
        <v>1.75338345864662</v>
      </c>
      <c r="D34" s="14" t="n">
        <f aca="false">'Income Statement'!E15</f>
        <v>2.21464019851117</v>
      </c>
      <c r="E34" s="14" t="n">
        <f aca="false">'Income Statement'!F15</f>
        <v>2.85700245700246</v>
      </c>
      <c r="F34" s="14" t="n">
        <f aca="false">'Income Statement'!G15</f>
        <v>3.71970802919708</v>
      </c>
      <c r="G34" s="14" t="n">
        <f aca="false">'Income Statement'!H15</f>
        <v>4.79566265060241</v>
      </c>
      <c r="H34" s="14" t="n">
        <f aca="false">'Income Statement'!I15</f>
        <v>6.00214797136038</v>
      </c>
    </row>
    <row r="35" customFormat="false" ht="15" hidden="false" customHeight="true" outlineLevel="0" collapsed="false">
      <c r="B35" s="23" t="s">
        <v>134</v>
      </c>
      <c r="C35" s="33" t="n">
        <v>1.9</v>
      </c>
      <c r="D35" s="33" t="n">
        <v>2.75</v>
      </c>
      <c r="E35" s="33" t="n">
        <v>4.2</v>
      </c>
      <c r="F35" s="33" t="n">
        <v>6.5</v>
      </c>
      <c r="G35" s="33" t="n">
        <v>9.5</v>
      </c>
      <c r="H35" s="33" t="n">
        <v>13.5</v>
      </c>
    </row>
    <row r="37" customFormat="false" ht="15" hidden="false" customHeight="true" outlineLevel="0" collapsed="false">
      <c r="B37" s="39" t="s">
        <v>135</v>
      </c>
      <c r="C37" s="39"/>
      <c r="D37" s="39"/>
      <c r="E37" s="39"/>
      <c r="F37" s="39"/>
      <c r="G37" s="39"/>
      <c r="H37" s="39"/>
      <c r="I37" s="39"/>
    </row>
    <row r="38" customFormat="false" ht="15" hidden="false" customHeight="true" outlineLevel="0" collapsed="false">
      <c r="B38" s="39"/>
      <c r="C38" s="39"/>
      <c r="D38" s="39"/>
      <c r="E38" s="39"/>
      <c r="F38" s="39"/>
      <c r="G38" s="39"/>
      <c r="H38" s="39"/>
      <c r="I38" s="39"/>
    </row>
    <row r="39" customFormat="false" ht="15" hidden="false" customHeight="true" outlineLevel="0" collapsed="false">
      <c r="B39" s="39"/>
      <c r="C39" s="39"/>
      <c r="D39" s="39"/>
      <c r="E39" s="39"/>
      <c r="F39" s="39"/>
      <c r="G39" s="39"/>
      <c r="H39" s="39"/>
      <c r="I39" s="39"/>
    </row>
    <row r="40" customFormat="false" ht="15" hidden="false" customHeight="true" outlineLevel="0" collapsed="false">
      <c r="B40" s="39"/>
      <c r="C40" s="39"/>
      <c r="D40" s="39"/>
      <c r="E40" s="39"/>
      <c r="F40" s="39"/>
      <c r="G40" s="39"/>
      <c r="H40" s="39"/>
      <c r="I40" s="39"/>
    </row>
    <row r="42" customFormat="false" ht="15" hidden="false" customHeight="true" outlineLevel="0" collapsed="false">
      <c r="B42" s="32" t="s">
        <v>136</v>
      </c>
    </row>
    <row r="43" customFormat="false" ht="15" hidden="false" customHeight="true" outlineLevel="0" collapsed="false">
      <c r="B43" s="13" t="s">
        <v>12</v>
      </c>
      <c r="C43" s="12" t="s">
        <v>13</v>
      </c>
      <c r="D43" s="12" t="s">
        <v>14</v>
      </c>
      <c r="E43" s="12" t="s">
        <v>15</v>
      </c>
      <c r="F43" s="12" t="s">
        <v>16</v>
      </c>
      <c r="G43" s="12" t="s">
        <v>17</v>
      </c>
    </row>
    <row r="44" customFormat="false" ht="15" hidden="false" customHeight="true" outlineLevel="0" collapsed="false">
      <c r="B44" s="23" t="s">
        <v>137</v>
      </c>
      <c r="C44" s="40" t="n">
        <v>100</v>
      </c>
      <c r="D44" s="40" t="n">
        <v>85</v>
      </c>
      <c r="E44" s="40" t="n">
        <v>70</v>
      </c>
      <c r="F44" s="40" t="n">
        <v>55</v>
      </c>
      <c r="G44" s="40" t="n">
        <v>45</v>
      </c>
    </row>
    <row r="45" customFormat="false" ht="15" hidden="false" customHeight="true" outlineLevel="0" collapsed="false">
      <c r="B45" s="23" t="s">
        <v>138</v>
      </c>
      <c r="C45" s="40" t="n">
        <v>140</v>
      </c>
      <c r="D45" s="40" t="n">
        <v>115</v>
      </c>
      <c r="E45" s="40" t="n">
        <v>95</v>
      </c>
      <c r="F45" s="40" t="n">
        <v>80</v>
      </c>
      <c r="G45" s="40" t="n">
        <v>65</v>
      </c>
    </row>
    <row r="46" customFormat="false" ht="15" hidden="false" customHeight="true" outlineLevel="0" collapsed="false">
      <c r="B46" s="23" t="s">
        <v>139</v>
      </c>
      <c r="C46" s="40" t="n">
        <v>190</v>
      </c>
      <c r="D46" s="40" t="n">
        <v>160</v>
      </c>
      <c r="E46" s="40" t="n">
        <v>130</v>
      </c>
      <c r="F46" s="40" t="n">
        <v>105</v>
      </c>
      <c r="G46" s="40" t="n">
        <v>85</v>
      </c>
    </row>
    <row r="48" customFormat="false" ht="15" hidden="false" customHeight="true" outlineLevel="0" collapsed="false">
      <c r="B48" s="39" t="s">
        <v>140</v>
      </c>
      <c r="C48" s="39"/>
      <c r="D48" s="39"/>
      <c r="E48" s="39"/>
      <c r="F48" s="39"/>
      <c r="G48" s="39"/>
      <c r="H48" s="39"/>
      <c r="I48" s="39"/>
    </row>
    <row r="49" customFormat="false" ht="15" hidden="false" customHeight="true" outlineLevel="0" collapsed="false">
      <c r="B49" s="39"/>
      <c r="C49" s="39"/>
      <c r="D49" s="39"/>
      <c r="E49" s="39"/>
      <c r="F49" s="39"/>
      <c r="G49" s="39"/>
      <c r="H49" s="39"/>
      <c r="I49" s="39"/>
    </row>
    <row r="50" customFormat="false" ht="15" hidden="false" customHeight="true" outlineLevel="0" collapsed="false">
      <c r="B50" s="39"/>
      <c r="C50" s="39"/>
      <c r="D50" s="39"/>
      <c r="E50" s="39"/>
      <c r="F50" s="39"/>
      <c r="G50" s="39"/>
      <c r="H50" s="39"/>
      <c r="I50" s="39"/>
    </row>
  </sheetData>
  <mergeCells count="3">
    <mergeCell ref="B26:I29"/>
    <mergeCell ref="B37:I40"/>
    <mergeCell ref="B48:I5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I2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28"/>
    <col collapsed="false" customWidth="true" hidden="false" outlineLevel="0" max="8" min="2" style="1" width="12"/>
    <col collapsed="false" customWidth="true" hidden="false" outlineLevel="0" max="9" min="9" style="1" width="4"/>
    <col collapsed="false" customWidth="true" hidden="false" outlineLevel="0" max="10" min="10" style="1" width="55"/>
  </cols>
  <sheetData>
    <row r="2" customFormat="false" ht="19.5" hidden="false" customHeight="true" outlineLevel="0" collapsed="false">
      <c r="B2" s="2" t="s">
        <v>141</v>
      </c>
    </row>
    <row r="3" customFormat="false" ht="15" hidden="false" customHeight="true" outlineLevel="0" collapsed="false">
      <c r="B3" s="3" t="s">
        <v>142</v>
      </c>
    </row>
    <row r="6" customFormat="false" ht="15" hidden="false" customHeight="true" outlineLevel="0" collapsed="false">
      <c r="B6" s="4" t="s">
        <v>143</v>
      </c>
      <c r="C6" s="12" t="s">
        <v>25</v>
      </c>
      <c r="D6" s="12" t="s">
        <v>26</v>
      </c>
      <c r="E6" s="12" t="s">
        <v>27</v>
      </c>
      <c r="F6" s="12" t="s">
        <v>28</v>
      </c>
      <c r="G6" s="12" t="s">
        <v>29</v>
      </c>
      <c r="H6" s="12" t="s">
        <v>144</v>
      </c>
      <c r="I6" s="12" t="s">
        <v>145</v>
      </c>
    </row>
    <row r="8" customFormat="false" ht="15" hidden="false" customHeight="true" outlineLevel="0" collapsed="false">
      <c r="B8" s="13" t="s">
        <v>146</v>
      </c>
      <c r="C8" s="41" t="n">
        <f aca="false">Assumptions!C16</f>
        <v>94.827</v>
      </c>
      <c r="D8" s="41" t="n">
        <f aca="false">Assumptions!C22</f>
        <v>106</v>
      </c>
      <c r="E8" s="41" t="n">
        <f aca="false">Assumptions!D22</f>
        <v>127.5</v>
      </c>
      <c r="F8" s="41" t="n">
        <f aca="false">Assumptions!E22</f>
        <v>153</v>
      </c>
      <c r="G8" s="41" t="n">
        <f aca="false">Assumptions!F22</f>
        <v>182</v>
      </c>
      <c r="H8" s="41" t="n">
        <f aca="false">Assumptions!G22</f>
        <v>214</v>
      </c>
      <c r="I8" s="41" t="n">
        <f aca="false">Assumptions!H22</f>
        <v>249</v>
      </c>
    </row>
    <row r="9" customFormat="false" ht="15" hidden="false" customHeight="true" outlineLevel="0" collapsed="false">
      <c r="B9" s="20" t="s">
        <v>147</v>
      </c>
      <c r="C9" s="42"/>
      <c r="D9" s="43" t="n">
        <f aca="false">D8/C8-1</f>
        <v>0.11782509200966</v>
      </c>
      <c r="E9" s="43" t="n">
        <f aca="false">E8/D8-1</f>
        <v>0.202830188679245</v>
      </c>
      <c r="F9" s="43" t="n">
        <f aca="false">F8/E8-1</f>
        <v>0.2</v>
      </c>
      <c r="G9" s="43" t="n">
        <f aca="false">G8/F8-1</f>
        <v>0.189542483660131</v>
      </c>
      <c r="H9" s="43" t="n">
        <f aca="false">H8/G8-1</f>
        <v>0.175824175824176</v>
      </c>
      <c r="I9" s="43" t="n">
        <f aca="false">I8/H8-1</f>
        <v>0.163551401869159</v>
      </c>
    </row>
    <row r="11" customFormat="false" ht="15" hidden="false" customHeight="true" outlineLevel="0" collapsed="false">
      <c r="B11" s="20" t="s">
        <v>128</v>
      </c>
      <c r="C11" s="44" t="n">
        <f aca="false">C13/C8</f>
        <v>0.0622185664420471</v>
      </c>
      <c r="D11" s="45" t="n">
        <f aca="false">Assumptions!C23</f>
        <v>0.066</v>
      </c>
      <c r="E11" s="45" t="n">
        <f aca="false">Assumptions!D23</f>
        <v>0.07</v>
      </c>
      <c r="F11" s="45" t="n">
        <f aca="false">Assumptions!E23</f>
        <v>0.076</v>
      </c>
      <c r="G11" s="45" t="n">
        <f aca="false">Assumptions!F23</f>
        <v>0.084</v>
      </c>
      <c r="H11" s="45" t="n">
        <f aca="false">Assumptions!G23</f>
        <v>0.093</v>
      </c>
      <c r="I11" s="45" t="n">
        <f aca="false">Assumptions!H23</f>
        <v>0.101</v>
      </c>
    </row>
    <row r="13" customFormat="false" ht="15" hidden="false" customHeight="true" outlineLevel="0" collapsed="false">
      <c r="B13" s="13" t="s">
        <v>148</v>
      </c>
      <c r="C13" s="41" t="n">
        <f aca="false">Assumptions!C17</f>
        <v>5.9</v>
      </c>
      <c r="D13" s="46" t="n">
        <f aca="false">D8*D11</f>
        <v>6.996</v>
      </c>
      <c r="E13" s="46" t="n">
        <f aca="false">E8*E11</f>
        <v>8.925</v>
      </c>
      <c r="F13" s="46" t="n">
        <f aca="false">F8*F11</f>
        <v>11.628</v>
      </c>
      <c r="G13" s="46" t="n">
        <f aca="false">G8*G11</f>
        <v>15.288</v>
      </c>
      <c r="H13" s="46" t="n">
        <f aca="false">H8*H11</f>
        <v>19.902</v>
      </c>
      <c r="I13" s="46" t="n">
        <f aca="false">I8*I11</f>
        <v>25.149</v>
      </c>
    </row>
    <row r="14" customFormat="false" ht="15" hidden="false" customHeight="true" outlineLevel="0" collapsed="false">
      <c r="B14" s="20" t="s">
        <v>129</v>
      </c>
      <c r="C14" s="47" t="n">
        <f aca="false">Assumptions!C18</f>
        <v>3.99</v>
      </c>
      <c r="D14" s="47" t="n">
        <f aca="false">Assumptions!C24</f>
        <v>3.99</v>
      </c>
      <c r="E14" s="47" t="n">
        <f aca="false">Assumptions!D24</f>
        <v>4.03</v>
      </c>
      <c r="F14" s="47" t="n">
        <f aca="false">Assumptions!E24</f>
        <v>4.07</v>
      </c>
      <c r="G14" s="47" t="n">
        <f aca="false">Assumptions!F24</f>
        <v>4.11</v>
      </c>
      <c r="H14" s="47" t="n">
        <f aca="false">Assumptions!G24</f>
        <v>4.15</v>
      </c>
      <c r="I14" s="47" t="n">
        <f aca="false">Assumptions!H24</f>
        <v>4.19</v>
      </c>
    </row>
    <row r="15" customFormat="false" ht="15" hidden="false" customHeight="true" outlineLevel="0" collapsed="false">
      <c r="B15" s="13" t="s">
        <v>75</v>
      </c>
      <c r="C15" s="48" t="n">
        <f aca="false">C13/C14</f>
        <v>1.47869674185464</v>
      </c>
      <c r="D15" s="48" t="n">
        <f aca="false">D13/D14</f>
        <v>1.75338345864662</v>
      </c>
      <c r="E15" s="48" t="n">
        <f aca="false">E13/E14</f>
        <v>2.21464019851117</v>
      </c>
      <c r="F15" s="48" t="n">
        <f aca="false">F13/F14</f>
        <v>2.85700245700246</v>
      </c>
      <c r="G15" s="48" t="n">
        <f aca="false">G13/G14</f>
        <v>3.71970802919708</v>
      </c>
      <c r="H15" s="48" t="n">
        <f aca="false">H13/H14</f>
        <v>4.79566265060241</v>
      </c>
      <c r="I15" s="48" t="n">
        <f aca="false">I13/I14</f>
        <v>6.00214797136038</v>
      </c>
    </row>
    <row r="16" customFormat="false" ht="15" hidden="false" customHeight="true" outlineLevel="0" collapsed="false">
      <c r="B16" s="20" t="s">
        <v>149</v>
      </c>
      <c r="C16" s="42"/>
      <c r="D16" s="43" t="n">
        <f aca="false">D15/C15-1</f>
        <v>0.185762711864407</v>
      </c>
      <c r="E16" s="43" t="n">
        <f aca="false">E15/D15-1</f>
        <v>0.263066665531669</v>
      </c>
      <c r="F16" s="43" t="n">
        <f aca="false">F15/E15-1</f>
        <v>0.29005265005265</v>
      </c>
      <c r="G16" s="43" t="n">
        <f aca="false">G15/F15-1</f>
        <v>0.301961788685253</v>
      </c>
      <c r="H16" s="43" t="n">
        <f aca="false">H15/G15-1</f>
        <v>0.289257816194133</v>
      </c>
      <c r="I16" s="43" t="n">
        <f aca="false">I15/H15-1</f>
        <v>0.251578438405466</v>
      </c>
    </row>
    <row r="18" customFormat="false" ht="15" hidden="false" customHeight="true" outlineLevel="0" collapsed="false">
      <c r="B18" s="10" t="s">
        <v>150</v>
      </c>
      <c r="C18" s="10"/>
      <c r="D18" s="10"/>
      <c r="E18" s="10"/>
      <c r="F18" s="10"/>
      <c r="G18" s="10"/>
      <c r="H18" s="10"/>
      <c r="I18" s="10"/>
    </row>
    <row r="19" customFormat="false" ht="15" hidden="false" customHeight="true" outlineLevel="0" collapsed="false">
      <c r="B19" s="10"/>
      <c r="C19" s="10"/>
      <c r="D19" s="10"/>
      <c r="E19" s="10"/>
      <c r="F19" s="10"/>
      <c r="G19" s="10"/>
      <c r="H19" s="10"/>
      <c r="I19" s="10"/>
    </row>
    <row r="20" customFormat="false" ht="15" hidden="false" customHeight="true" outlineLevel="0" collapsed="false">
      <c r="B20" s="10"/>
      <c r="C20" s="10"/>
      <c r="D20" s="10"/>
      <c r="E20" s="10"/>
      <c r="F20" s="10"/>
      <c r="G20" s="10"/>
      <c r="H20" s="10"/>
      <c r="I20" s="10"/>
    </row>
    <row r="21" customFormat="false" ht="15" hidden="false" customHeight="true" outlineLevel="0" collapsed="false">
      <c r="B21" s="10"/>
      <c r="C21" s="10"/>
      <c r="D21" s="10"/>
      <c r="E21" s="10"/>
      <c r="F21" s="10"/>
      <c r="G21" s="10"/>
      <c r="H21" s="10"/>
      <c r="I21" s="10"/>
    </row>
  </sheetData>
  <mergeCells count="1">
    <mergeCell ref="B18:I2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G3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22"/>
    <col collapsed="false" customWidth="true" hidden="false" outlineLevel="0" max="6" min="2" style="1" width="15"/>
    <col collapsed="false" customWidth="true" hidden="false" outlineLevel="0" max="7" min="7" style="1" width="4"/>
    <col collapsed="false" customWidth="true" hidden="false" outlineLevel="0" max="8" min="8" style="1" width="55"/>
  </cols>
  <sheetData>
    <row r="2" customFormat="false" ht="19.5" hidden="false" customHeight="true" outlineLevel="0" collapsed="false">
      <c r="B2" s="2" t="s">
        <v>151</v>
      </c>
    </row>
    <row r="3" customFormat="false" ht="15" hidden="false" customHeight="true" outlineLevel="0" collapsed="false">
      <c r="B3" s="3" t="s">
        <v>152</v>
      </c>
    </row>
    <row r="5" customFormat="false" ht="15" hidden="false" customHeight="true" outlineLevel="0" collapsed="false">
      <c r="B5" s="49" t="s">
        <v>153</v>
      </c>
    </row>
    <row r="6" customFormat="false" ht="15" hidden="false" customHeight="true" outlineLevel="0" collapsed="false">
      <c r="B6" s="12" t="s">
        <v>154</v>
      </c>
      <c r="C6" s="12" t="s">
        <v>155</v>
      </c>
      <c r="D6" s="12" t="s">
        <v>156</v>
      </c>
      <c r="E6" s="12" t="s">
        <v>157</v>
      </c>
      <c r="F6" s="12" t="s">
        <v>158</v>
      </c>
    </row>
    <row r="7" customFormat="false" ht="15" hidden="false" customHeight="true" outlineLevel="0" collapsed="false">
      <c r="B7" s="23" t="s">
        <v>13</v>
      </c>
      <c r="C7" s="50" t="s">
        <v>159</v>
      </c>
      <c r="D7" s="14" t="n">
        <f aca="false">Assumptions!D33</f>
        <v>1.75</v>
      </c>
      <c r="E7" s="14" t="n">
        <f aca="false">Assumptions!D34</f>
        <v>2.21464019851117</v>
      </c>
      <c r="F7" s="14" t="n">
        <f aca="false">Assumptions!D35</f>
        <v>2.75</v>
      </c>
    </row>
    <row r="8" customFormat="false" ht="15" hidden="false" customHeight="true" outlineLevel="0" collapsed="false">
      <c r="B8" s="23" t="s">
        <v>14</v>
      </c>
      <c r="C8" s="50" t="s">
        <v>160</v>
      </c>
      <c r="D8" s="14" t="n">
        <f aca="false">Assumptions!E33</f>
        <v>1.95</v>
      </c>
      <c r="E8" s="14" t="n">
        <f aca="false">Assumptions!E34</f>
        <v>2.85700245700246</v>
      </c>
      <c r="F8" s="14" t="n">
        <f aca="false">Assumptions!E35</f>
        <v>4.2</v>
      </c>
    </row>
    <row r="9" customFormat="false" ht="15" hidden="false" customHeight="true" outlineLevel="0" collapsed="false">
      <c r="B9" s="23" t="s">
        <v>15</v>
      </c>
      <c r="C9" s="50" t="s">
        <v>161</v>
      </c>
      <c r="D9" s="14" t="n">
        <f aca="false">Assumptions!F33</f>
        <v>2.2</v>
      </c>
      <c r="E9" s="14" t="n">
        <f aca="false">Assumptions!F34</f>
        <v>3.71970802919708</v>
      </c>
      <c r="F9" s="14" t="n">
        <f aca="false">Assumptions!F35</f>
        <v>6.5</v>
      </c>
    </row>
    <row r="10" customFormat="false" ht="15" hidden="false" customHeight="true" outlineLevel="0" collapsed="false">
      <c r="B10" s="23" t="s">
        <v>16</v>
      </c>
      <c r="C10" s="50" t="s">
        <v>162</v>
      </c>
      <c r="D10" s="14" t="n">
        <f aca="false">Assumptions!G33</f>
        <v>2.5</v>
      </c>
      <c r="E10" s="14" t="n">
        <f aca="false">Assumptions!G34</f>
        <v>4.79566265060241</v>
      </c>
      <c r="F10" s="14" t="n">
        <f aca="false">Assumptions!G35</f>
        <v>9.5</v>
      </c>
    </row>
    <row r="11" customFormat="false" ht="15" hidden="false" customHeight="true" outlineLevel="0" collapsed="false">
      <c r="B11" s="23" t="s">
        <v>17</v>
      </c>
      <c r="C11" s="50" t="s">
        <v>163</v>
      </c>
      <c r="D11" s="14" t="n">
        <f aca="false">Assumptions!H33</f>
        <v>2.8</v>
      </c>
      <c r="E11" s="14" t="n">
        <f aca="false">Assumptions!H34</f>
        <v>6.00214797136038</v>
      </c>
      <c r="F11" s="14" t="n">
        <f aca="false">Assumptions!H35</f>
        <v>13.5</v>
      </c>
    </row>
    <row r="13" customFormat="false" ht="15" hidden="false" customHeight="true" outlineLevel="0" collapsed="false">
      <c r="B13" s="49" t="s">
        <v>164</v>
      </c>
    </row>
    <row r="14" customFormat="false" ht="15" hidden="false" customHeight="true" outlineLevel="0" collapsed="false">
      <c r="B14" s="12" t="s">
        <v>12</v>
      </c>
      <c r="C14" s="12" t="s">
        <v>13</v>
      </c>
      <c r="D14" s="12" t="s">
        <v>14</v>
      </c>
      <c r="E14" s="12" t="s">
        <v>15</v>
      </c>
      <c r="F14" s="12" t="s">
        <v>16</v>
      </c>
      <c r="G14" s="1" t="s">
        <v>17</v>
      </c>
    </row>
    <row r="15" customFormat="false" ht="15" hidden="false" customHeight="true" outlineLevel="0" collapsed="false">
      <c r="B15" s="13" t="s">
        <v>18</v>
      </c>
      <c r="C15" s="51" t="n">
        <f aca="false">D7*Assumptions!C44</f>
        <v>175</v>
      </c>
      <c r="D15" s="51" t="n">
        <f aca="false">D8*Assumptions!D44</f>
        <v>165.75</v>
      </c>
      <c r="E15" s="51" t="n">
        <f aca="false">D9*Assumptions!E44</f>
        <v>154</v>
      </c>
      <c r="F15" s="51" t="n">
        <f aca="false">D10*Assumptions!F44</f>
        <v>137.5</v>
      </c>
      <c r="G15" s="52" t="n">
        <f aca="false">D11*Assumptions!G44</f>
        <v>126</v>
      </c>
    </row>
    <row r="16" customFormat="false" ht="15" hidden="false" customHeight="true" outlineLevel="0" collapsed="false">
      <c r="B16" s="53" t="s">
        <v>19</v>
      </c>
      <c r="C16" s="54" t="n">
        <f aca="false">E7*Assumptions!C45</f>
        <v>310.049627791563</v>
      </c>
      <c r="D16" s="54" t="n">
        <f aca="false">E8*Assumptions!D45</f>
        <v>328.555282555283</v>
      </c>
      <c r="E16" s="54" t="n">
        <f aca="false">E9*Assumptions!E45</f>
        <v>353.372262773723</v>
      </c>
      <c r="F16" s="54" t="n">
        <f aca="false">E10*Assumptions!F45</f>
        <v>383.653012048193</v>
      </c>
      <c r="G16" s="52" t="n">
        <f aca="false">E11*Assumptions!G45</f>
        <v>390.139618138425</v>
      </c>
    </row>
    <row r="17" customFormat="false" ht="15" hidden="false" customHeight="true" outlineLevel="0" collapsed="false">
      <c r="B17" s="13" t="s">
        <v>20</v>
      </c>
      <c r="C17" s="51" t="n">
        <f aca="false">F7*Assumptions!C46</f>
        <v>522.5</v>
      </c>
      <c r="D17" s="51" t="n">
        <f aca="false">F8*Assumptions!D46</f>
        <v>672</v>
      </c>
      <c r="E17" s="51" t="n">
        <f aca="false">F9*Assumptions!E46</f>
        <v>845</v>
      </c>
      <c r="F17" s="51" t="n">
        <f aca="false">F10*Assumptions!F46</f>
        <v>997.5</v>
      </c>
      <c r="G17" s="52" t="n">
        <f aca="false">F11*Assumptions!G46</f>
        <v>1147.5</v>
      </c>
    </row>
    <row r="19" customFormat="false" ht="15" hidden="false" customHeight="true" outlineLevel="0" collapsed="false">
      <c r="B19" s="49" t="s">
        <v>165</v>
      </c>
    </row>
    <row r="20" customFormat="false" ht="15" hidden="false" customHeight="true" outlineLevel="0" collapsed="false">
      <c r="B20" s="12" t="s">
        <v>12</v>
      </c>
      <c r="C20" s="12" t="s">
        <v>13</v>
      </c>
      <c r="D20" s="12" t="s">
        <v>14</v>
      </c>
      <c r="E20" s="12" t="s">
        <v>15</v>
      </c>
      <c r="F20" s="12" t="s">
        <v>16</v>
      </c>
      <c r="G20" s="1" t="s">
        <v>17</v>
      </c>
    </row>
    <row r="21" customFormat="false" ht="15" hidden="false" customHeight="true" outlineLevel="0" collapsed="false">
      <c r="B21" s="23" t="s">
        <v>18</v>
      </c>
      <c r="C21" s="55" t="n">
        <f aca="false">Assumptions!C44</f>
        <v>100</v>
      </c>
      <c r="D21" s="55" t="n">
        <f aca="false">Assumptions!D44</f>
        <v>85</v>
      </c>
      <c r="E21" s="55" t="n">
        <f aca="false">Assumptions!E44</f>
        <v>70</v>
      </c>
      <c r="F21" s="55" t="n">
        <f aca="false">Assumptions!F44</f>
        <v>55</v>
      </c>
      <c r="G21" s="56" t="n">
        <f aca="false">Assumptions!G44</f>
        <v>45</v>
      </c>
    </row>
    <row r="22" customFormat="false" ht="15" hidden="false" customHeight="true" outlineLevel="0" collapsed="false">
      <c r="B22" s="23" t="s">
        <v>19</v>
      </c>
      <c r="C22" s="55" t="n">
        <f aca="false">Assumptions!C45</f>
        <v>140</v>
      </c>
      <c r="D22" s="55" t="n">
        <f aca="false">Assumptions!D45</f>
        <v>115</v>
      </c>
      <c r="E22" s="55" t="n">
        <f aca="false">Assumptions!E45</f>
        <v>95</v>
      </c>
      <c r="F22" s="55" t="n">
        <f aca="false">Assumptions!F45</f>
        <v>80</v>
      </c>
      <c r="G22" s="56" t="n">
        <f aca="false">Assumptions!G45</f>
        <v>65</v>
      </c>
    </row>
    <row r="23" customFormat="false" ht="15" hidden="false" customHeight="true" outlineLevel="0" collapsed="false">
      <c r="B23" s="23" t="s">
        <v>20</v>
      </c>
      <c r="C23" s="55" t="n">
        <f aca="false">Assumptions!C46</f>
        <v>190</v>
      </c>
      <c r="D23" s="55" t="n">
        <f aca="false">Assumptions!D46</f>
        <v>160</v>
      </c>
      <c r="E23" s="55" t="n">
        <f aca="false">Assumptions!E46</f>
        <v>130</v>
      </c>
      <c r="F23" s="55" t="n">
        <f aca="false">Assumptions!F46</f>
        <v>105</v>
      </c>
      <c r="G23" s="56" t="n">
        <f aca="false">Assumptions!G46</f>
        <v>85</v>
      </c>
    </row>
    <row r="26" customFormat="false" ht="15" hidden="false" customHeight="true" outlineLevel="0" collapsed="false">
      <c r="B26" s="10" t="s">
        <v>166</v>
      </c>
      <c r="C26" s="10"/>
      <c r="D26" s="10"/>
      <c r="E26" s="10"/>
      <c r="F26" s="10"/>
    </row>
    <row r="27" customFormat="false" ht="15" hidden="false" customHeight="true" outlineLevel="0" collapsed="false">
      <c r="B27" s="10"/>
      <c r="C27" s="10"/>
      <c r="D27" s="10"/>
      <c r="E27" s="10"/>
      <c r="F27" s="10"/>
    </row>
    <row r="28" customFormat="false" ht="15" hidden="false" customHeight="true" outlineLevel="0" collapsed="false">
      <c r="B28" s="10"/>
      <c r="C28" s="10"/>
      <c r="D28" s="10"/>
      <c r="E28" s="10"/>
      <c r="F28" s="10"/>
    </row>
    <row r="29" customFormat="false" ht="15" hidden="false" customHeight="true" outlineLevel="0" collapsed="false">
      <c r="B29" s="10"/>
      <c r="C29" s="10"/>
      <c r="D29" s="10"/>
      <c r="E29" s="10"/>
      <c r="F29" s="10"/>
    </row>
    <row r="30" customFormat="false" ht="15" hidden="false" customHeight="true" outlineLevel="0" collapsed="false">
      <c r="B30" s="10"/>
      <c r="C30" s="10"/>
      <c r="D30" s="10"/>
      <c r="E30" s="10"/>
      <c r="F30" s="10"/>
    </row>
  </sheetData>
  <mergeCells count="1">
    <mergeCell ref="B26:F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2026-08-02T05:05:21Z</dcterms:created>
  <dc:creator>openpyxl</dc:creator>
  <dc:description/>
  <dc:language>en-US</dc:language>
  <cp:lastModifiedBy/>
  <dcterms:modified xsi:type="dcterms:W3CDTF">2026-08-02T05:08:03Z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