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Income Statement" sheetId="2" state="visible" r:id="rId4"/>
    <sheet name="Balance Sheet" sheetId="3" state="visible" r:id="rId5"/>
    <sheet name="Cash Flow Statement" sheetId="4" state="visible" r:id="rId6"/>
    <sheet name="Valuat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<sst xmlns="http://schemas.openxmlformats.org/spreadsheetml/2006/main" count="232" uniqueCount="188">
  <si>
    <t xml:space="preserve">IonQ, Inc. — Model Assumptions &amp; Key Drivers</t>
  </si>
  <si>
    <t xml:space="preserve">NYSE: IONQ | Pre-profitability quantum computing | Valued on EV/Revenue &amp; bookings momentum | USD millions</t>
  </si>
  <si>
    <t xml:space="preserve">Driver / Assumption</t>
  </si>
  <si>
    <t xml:space="preserve">FY2023A</t>
  </si>
  <si>
    <t xml:space="preserve">FY2024A</t>
  </si>
  <si>
    <t xml:space="preserve">FY2025A</t>
  </si>
  <si>
    <t xml:space="preserve">FY2026E</t>
  </si>
  <si>
    <t xml:space="preserve">FY2027E</t>
  </si>
  <si>
    <t xml:space="preserve">FY2028E</t>
  </si>
  <si>
    <t xml:space="preserve">FY2029E</t>
  </si>
  <si>
    <t xml:space="preserve">FY2030E</t>
  </si>
  <si>
    <t xml:space="preserve">REVENUE &amp; BOOKINGS ASSUMPTIONS</t>
  </si>
  <si>
    <t xml:space="preserve">Total Revenue ($M)</t>
  </si>
  <si>
    <t xml:space="preserve">  YoY Revenue Growth</t>
  </si>
  <si>
    <t xml:space="preserve">  Government / Defense Revenue ($M)</t>
  </si>
  <si>
    <t xml:space="preserve">  Commercial Revenue ($M)</t>
  </si>
  <si>
    <t xml:space="preserve">New Bookings ($M)</t>
  </si>
  <si>
    <t xml:space="preserve">Remaining Performance Obligations ($M)</t>
  </si>
  <si>
    <t xml:space="preserve">P&amp;L ASSUMPTIONS</t>
  </si>
  <si>
    <t xml:space="preserve">Gross Margin % (ex-D&amp;A)</t>
  </si>
  <si>
    <t xml:space="preserve">R&amp;D Expense ($M)</t>
  </si>
  <si>
    <t xml:space="preserve">G&amp;A Expense ($M)</t>
  </si>
  <si>
    <t xml:space="preserve">D&amp;A ($M)</t>
  </si>
  <si>
    <t xml:space="preserve">Stock-Based Compensation ($M)</t>
  </si>
  <si>
    <t xml:space="preserve">Adjusted EBITDA Loss ($M) — target per mgmt</t>
  </si>
  <si>
    <t xml:space="preserve">BALANCE SHEET ASSUMPTIONS</t>
  </si>
  <si>
    <t xml:space="preserve">Cash, Cash Equivalents &amp; Investments ($M)</t>
  </si>
  <si>
    <t xml:space="preserve">Total Debt ($M)</t>
  </si>
  <si>
    <t xml:space="preserve">Diluted Shares Outstanding (M)</t>
  </si>
  <si>
    <t xml:space="preserve">Cash Burn (Operating + Investing) ($M/yr)</t>
  </si>
  <si>
    <t xml:space="preserve">VALUATION ASSUMPTIONS (EV/Revenue multiples — appropriate for pre-profit growth)</t>
  </si>
  <si>
    <t xml:space="preserve">EV / NTM Revenue Multiple (Base)</t>
  </si>
  <si>
    <t xml:space="preserve">EV / NTM Revenue Multiple (Bull)</t>
  </si>
  <si>
    <t xml:space="preserve">EV / NTM Revenue Multiple (Bear)</t>
  </si>
  <si>
    <t xml:space="preserve">WACC (for DCF reference only)</t>
  </si>
  <si>
    <t xml:space="preserve">Terminal Growth Rate</t>
  </si>
  <si>
    <t xml:space="preserve">⚠  KEY CONTEXT: IonQ is pre-profitability. Standard P/E and EV/EBITDA metrics don't apply. Valuation is driven by EV/Revenue multiples, bookings momentum, and RPO growth — consistent with how the market prices high-growth quantum/AI infrastructure plays.</t>
  </si>
  <si>
    <t xml:space="preserve">Sources: IonQ FY2024 10-K (SEC EDGAR) | Q3 2025 10-Q (Sep 30 2025) | Q3 2025 Earnings Release | Analyst consensus (S&amp;P Global, TipRanks, Jun 2026)</t>
  </si>
  <si>
    <t xml:space="preserve">IonQ, Inc. — Consolidated Income Statement ($M)</t>
  </si>
  <si>
    <t xml:space="preserve">IonQ, Inc. (NYSE: IONQ) | USD millions unless noted | Source: FY2024 10-K, Q3 2025 10-Q, Q3 2025 Earnings Release</t>
  </si>
  <si>
    <t xml:space="preserve">REVENUE</t>
  </si>
  <si>
    <t xml:space="preserve">Government / Defense Revenue</t>
  </si>
  <si>
    <t xml:space="preserve">Commercial &amp; Cloud Revenue</t>
  </si>
  <si>
    <t xml:space="preserve">Total Revenue</t>
  </si>
  <si>
    <t xml:space="preserve">  YoY Growth %</t>
  </si>
  <si>
    <t xml:space="preserve">COST STRUCTURE (Pre-Profitability)</t>
  </si>
  <si>
    <t xml:space="preserve">Cost of Revenue (ex-D&amp;A)</t>
  </si>
  <si>
    <t xml:space="preserve">Gross Profit (ex-D&amp;A)</t>
  </si>
  <si>
    <t xml:space="preserve">  Gross Margin % (ex-D&amp;A)</t>
  </si>
  <si>
    <t xml:space="preserve">OPERATING EXPENSES</t>
  </si>
  <si>
    <t xml:space="preserve">Research &amp; Development</t>
  </si>
  <si>
    <t xml:space="preserve">General &amp; Administrative</t>
  </si>
  <si>
    <t xml:space="preserve">Depreciation &amp; Amortization</t>
  </si>
  <si>
    <t xml:space="preserve">Stock-Based Compensation</t>
  </si>
  <si>
    <t xml:space="preserve">Total Operating Expenses</t>
  </si>
  <si>
    <t xml:space="preserve">Operating Loss (EBIT)</t>
  </si>
  <si>
    <t xml:space="preserve">  EBIT Margin %</t>
  </si>
  <si>
    <t xml:space="preserve">BELOW THE LINE</t>
  </si>
  <si>
    <t xml:space="preserve">Interest &amp; Investment Income (on $3.3B cash)</t>
  </si>
  <si>
    <t xml:space="preserve">Other Non-Operating (FV adjustments, warrants etc.)</t>
  </si>
  <si>
    <t xml:space="preserve">Net Loss (GAAP)</t>
  </si>
  <si>
    <t xml:space="preserve">ADJUSTED EBITDA (Primary Operating Metric)</t>
  </si>
  <si>
    <t xml:space="preserve">Adjusted EBITDA</t>
  </si>
  <si>
    <t xml:space="preserve">  Adj. EBITDA Margin %</t>
  </si>
  <si>
    <t xml:space="preserve">GAAP EBITDA (EBIT + D&amp;A)</t>
  </si>
  <si>
    <t xml:space="preserve">PER SHARE METRICS</t>
  </si>
  <si>
    <t xml:space="preserve">Diluted Shares (M)</t>
  </si>
  <si>
    <t xml:space="preserve">GAAP EPS (Loss per share)</t>
  </si>
  <si>
    <t xml:space="preserve">Revenue per Share</t>
  </si>
  <si>
    <t xml:space="preserve">BOOKINGS &amp; RPO (KEY LEADING INDICATORS)</t>
  </si>
  <si>
    <t xml:space="preserve">Book-to-Bill Ratio</t>
  </si>
  <si>
    <t xml:space="preserve">IonQ, Inc. — Consolidated Balance Sheet ($M)</t>
  </si>
  <si>
    <t xml:space="preserve">CURRENT ASSETS</t>
  </si>
  <si>
    <t xml:space="preserve">Cash, Cash Equivalents &amp; Short-Term Investments</t>
  </si>
  <si>
    <t xml:space="preserve">Accounts Receivable, Net</t>
  </si>
  <si>
    <t xml:space="preserve">Prepaid &amp; Other Current Assets</t>
  </si>
  <si>
    <t xml:space="preserve">Total Current Assets</t>
  </si>
  <si>
    <t xml:space="preserve">NON-CURRENT ASSETS</t>
  </si>
  <si>
    <t xml:space="preserve">Property &amp; Equipment, Net</t>
  </si>
  <si>
    <t xml:space="preserve">Goodwill &amp; Intangible Assets (acquisitions)</t>
  </si>
  <si>
    <t xml:space="preserve">Long-Term Investments</t>
  </si>
  <si>
    <t xml:space="preserve">Other Non-Current Assets</t>
  </si>
  <si>
    <t xml:space="preserve">Total Non-Current Assets</t>
  </si>
  <si>
    <t xml:space="preserve">TOTAL ASSETS</t>
  </si>
  <si>
    <t xml:space="preserve">LIABILITIES</t>
  </si>
  <si>
    <t xml:space="preserve">Accounts Payable &amp; Accrued Liabilities</t>
  </si>
  <si>
    <t xml:space="preserve">Deferred Revenue (current)</t>
  </si>
  <si>
    <t xml:space="preserve">Long-Term Deferred Revenue &amp; Other</t>
  </si>
  <si>
    <t xml:space="preserve">Total Debt</t>
  </si>
  <si>
    <t xml:space="preserve">Total Liabilities</t>
  </si>
  <si>
    <t xml:space="preserve">SHAREHOLDERS' EQUITY</t>
  </si>
  <si>
    <t xml:space="preserve">Common Stock &amp; APIC</t>
  </si>
  <si>
    <t xml:space="preserve">Accumulated Deficit</t>
  </si>
  <si>
    <t xml:space="preserve">AOCI &amp; Other</t>
  </si>
  <si>
    <t xml:space="preserve">Total Equity</t>
  </si>
  <si>
    <t xml:space="preserve">TOTAL LIABILITIES &amp; EQUITY</t>
  </si>
  <si>
    <t xml:space="preserve">KEY METRICS — CASH RUNWAY &amp; BURN</t>
  </si>
  <si>
    <t xml:space="preserve">Cash &amp; Investments ($M)</t>
  </si>
  <si>
    <t xml:space="preserve">Annual Cash Burn ($M)</t>
  </si>
  <si>
    <t xml:space="preserve">Cash Runway (Years at current burn)</t>
  </si>
  <si>
    <t xml:space="preserve">Net Cash Position (no debt)</t>
  </si>
  <si>
    <t xml:space="preserve">IonQ, Inc. — Statement of Cash Flows ($M)</t>
  </si>
  <si>
    <t xml:space="preserve">OPERATING ACTIVITIES</t>
  </si>
  <si>
    <t xml:space="preserve">  + D&amp;A</t>
  </si>
  <si>
    <t xml:space="preserve">  + Stock-Based Compensation</t>
  </si>
  <si>
    <t xml:space="preserve">  + Non-Cash FV Adjustments &amp; Other</t>
  </si>
  <si>
    <t xml:space="preserve">  Changes in Working Capital</t>
  </si>
  <si>
    <t xml:space="preserve">Net Cash from Operating Activities</t>
  </si>
  <si>
    <t xml:space="preserve">INVESTING ACTIVITIES</t>
  </si>
  <si>
    <t xml:space="preserve">Capital Expenditures (quantum hardware build-out)</t>
  </si>
  <si>
    <t xml:space="preserve">Purchases of Investments (net)</t>
  </si>
  <si>
    <t xml:space="preserve">Acquisitions (ID Quantique, etc.)</t>
  </si>
  <si>
    <t xml:space="preserve">Net Cash from Investing Activities</t>
  </si>
  <si>
    <t xml:space="preserve">FINANCING ACTIVITIES</t>
  </si>
  <si>
    <t xml:space="preserve">Proceeds from Equity / Convertible Notes</t>
  </si>
  <si>
    <t xml:space="preserve">Other Financing</t>
  </si>
  <si>
    <t xml:space="preserve">Net Cash from Financing Activities</t>
  </si>
  <si>
    <t xml:space="preserve">Net Change in Cash</t>
  </si>
  <si>
    <t xml:space="preserve">Beginning Cash</t>
  </si>
  <si>
    <t xml:space="preserve">Ending Cash &amp; Investments</t>
  </si>
  <si>
    <t xml:space="preserve">FREE CASH FLOW (for reference)</t>
  </si>
  <si>
    <t xml:space="preserve">Operating Cash Flow</t>
  </si>
  <si>
    <t xml:space="preserve">Less: CapEx</t>
  </si>
  <si>
    <t xml:space="preserve">Free Cash Flow</t>
  </si>
  <si>
    <t xml:space="preserve">IonQ, Inc. — Valuation: EV/Revenue + DCF Reference</t>
  </si>
  <si>
    <t xml:space="preserve">Primary method: EV/NTM Revenue (appropriate for pre-profit high-growth quantum) | Prices in $ per share</t>
  </si>
  <si>
    <t xml:space="preserve">PRIMARY VALUATION METHOD: EV / NTM REVENUE</t>
  </si>
  <si>
    <t xml:space="preserve">Why EV/Revenue? IonQ is pre-profit. The market prices it on revenue growth trajectory, bookings momentum, and total addressable market — not earnings. Comparable: Palantir (2021: 30x rev), Snowflake (IPO: 100x rev), CrowdStrike (2023: 20x rev).</t>
  </si>
  <si>
    <t xml:space="preserve">Current Year Revenue ($M)</t>
  </si>
  <si>
    <t xml:space="preserve">NTM Revenue ($M)  [next 12-month fwd revenue]</t>
  </si>
  <si>
    <t xml:space="preserve">BASE CASE  (EV/NTM Revenue multiples compress as company scales)</t>
  </si>
  <si>
    <t xml:space="preserve">EV/NTM Revenue Multiple (Base)</t>
  </si>
  <si>
    <t xml:space="preserve">Implied EV ($M)</t>
  </si>
  <si>
    <t xml:space="preserve">Implied Market Cap ($M)  [EV + Cash, no debt]</t>
  </si>
  <si>
    <t xml:space="preserve">★  BASE CASE Share Price</t>
  </si>
  <si>
    <t xml:space="preserve">BULL CASE  (re-rating on quantum adoption + government contracts + technical milestones)</t>
  </si>
  <si>
    <t xml:space="preserve">EV/NTM Revenue Multiple (Bull)</t>
  </si>
  <si>
    <t xml:space="preserve">Implied Market Cap ($M)</t>
  </si>
  <si>
    <t xml:space="preserve">★  BULL CASE Share Price</t>
  </si>
  <si>
    <t xml:space="preserve">BEAR CASE  (multiple compression, slower adoption, sector de-rating)</t>
  </si>
  <si>
    <t xml:space="preserve">EV/NTM Revenue Multiple (Bear)</t>
  </si>
  <si>
    <t xml:space="preserve">★  BEAR CASE Share Price</t>
  </si>
  <si>
    <t xml:space="preserve">SHARE PRICE SUMMARY — ALL SCENARIOS</t>
  </si>
  <si>
    <t xml:space="preserve">Scenario</t>
  </si>
  <si>
    <t xml:space="preserve">Bear Case</t>
  </si>
  <si>
    <t xml:space="preserve">Base Case  ← primary target</t>
  </si>
  <si>
    <t xml:space="preserve">Bull Case</t>
  </si>
  <si>
    <t xml:space="preserve">Wall St. Consensus (Jun 2026)</t>
  </si>
  <si>
    <t xml:space="preserve">$67.64</t>
  </si>
  <si>
    <t xml:space="preserve">SENSITIVITY — FY2026E SHARE PRICE: EV/NTM Revenue Multiple (cols) vs NTM Revenue ($M, rows)</t>
  </si>
  <si>
    <t xml:space="preserve">NTM Rev →  /  EV Mult ↓</t>
  </si>
  <si>
    <t xml:space="preserve">35x</t>
  </si>
  <si>
    <t xml:space="preserve">45x</t>
  </si>
  <si>
    <t xml:space="preserve">55x</t>
  </si>
  <si>
    <t xml:space="preserve">65x</t>
  </si>
  <si>
    <t xml:space="preserve">75x</t>
  </si>
  <si>
    <t xml:space="preserve">$250M</t>
  </si>
  <si>
    <t xml:space="preserve">$290M</t>
  </si>
  <si>
    <t xml:space="preserve">$320M</t>
  </si>
  <si>
    <t xml:space="preserve">$360M</t>
  </si>
  <si>
    <t xml:space="preserve">$400M</t>
  </si>
  <si>
    <t xml:space="preserve">WHAT GETS IONQ TO $75 BY END OF 2026</t>
  </si>
  <si>
    <t xml:space="preserve">Target Share Price</t>
  </si>
  <si>
    <t xml:space="preserve">$75</t>
  </si>
  <si>
    <t xml:space="preserve">Required Market Cap at $75</t>
  </si>
  <si>
    <t xml:space="preserve">$75 × 300M shares = $22.5B</t>
  </si>
  <si>
    <t xml:space="preserve">Less: Cash &amp; Investments (FY2026E)</t>
  </si>
  <si>
    <t xml:space="preserve">−$3.05B</t>
  </si>
  <si>
    <t xml:space="preserve">Required EV</t>
  </si>
  <si>
    <t xml:space="preserve">$19.45B</t>
  </si>
  <si>
    <t xml:space="preserve">At FY2027E NTM Revenue of $320M →</t>
  </si>
  <si>
    <t xml:space="preserve">Required multiple: 19,450/320 = 60.8x NTM Revenue</t>
  </si>
  <si>
    <t xml:space="preserve">At FY2027E NTM Revenue of $400M →</t>
  </si>
  <si>
    <t xml:space="preserve">Required multiple: 19,450/400 = 48.6x NTM Revenue</t>
  </si>
  <si>
    <t xml:space="preserve">Current implied multiple (at $57.85)</t>
  </si>
  <si>
    <t xml:space="preserve">$57.85 × 300M = $17.4B market cap; EV = $14.4B; 14,400/320 = 45x NTM</t>
  </si>
  <si>
    <t xml:space="preserve">Upside needed</t>
  </si>
  <si>
    <t xml:space="preserve">~30% from current $57.85 → $75 requires multiple expansion from ~45x to ~60x, OR revenue beats</t>
  </si>
  <si>
    <t xml:space="preserve">Analyst consensus target</t>
  </si>
  <si>
    <t xml:space="preserve">$67.64 avg; bull case $100 (S&amp;P Global/TipRanks, Jun 2026)</t>
  </si>
  <si>
    <t xml:space="preserve">Valuation methodology notes:</t>
  </si>
  <si>
    <t xml:space="preserve">  • EV/Revenue is the correct primary method for pre-profit, high-growth tech. DCF is unreliable when EBITDA is negative and the terminal value dominates.</t>
  </si>
  <si>
    <t xml:space="preserve">  • Base multiples (55x FY2026E, compressing to 22x FY2030E) reflect the typical de-rating curve for growth tech as revenue scales (Palantir: 30x→15x over 3 yrs).</t>
  </si>
  <si>
    <t xml:space="preserve">  • Bull multiples (75x) are achievable if: (1) quantum advantage demonstrated commercially, (2) DoD/NSA large contract win, (3) AI/quantum convergence narrative strengthens.</t>
  </si>
  <si>
    <t xml:space="preserve">  • Bear multiples (35x) apply if: revenue growth disappoints below 40%, sector de-rating occurs, or a competitor (IBM, Google, Quantinuum) announces a major leap.</t>
  </si>
  <si>
    <t xml:space="preserve">  • Cash adds ~$10/share at FY2026E levels ($3.05B / 300M shares) — this is a meaningful floor/anchor and makes IonQ relatively insulated from dilution risk near term.</t>
  </si>
  <si>
    <t xml:space="preserve">  • FY2025 actual revenue $130M (201% growth) already validated the revenue trajectory. FY2026E $210M (62% growth) is the key number to watch.</t>
  </si>
  <si>
    <t xml:space="preserve">  • Sources: IonQ FY2024 10-K | Q3 2025 10-Q &amp; Earnings Release | S&amp;P Global/TipRanks analyst consensus (Jun 2026) | 24/7 Wall St. ($82.79 12-month target)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</si>
</sst>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%"/>
    <numFmt numFmtId="167" formatCode="0.0\x"/>
    <numFmt numFmtId="168" formatCode="#,##0.0"/>
    <numFmt numFmtId="169" formatCode="\$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9"/>
      <color rgb="FFC00000"/>
      <name val="Calibri"/>
      <family val="0"/>
      <charset val="1"/>
    </font>
    <font>
      <sz val="10"/>
      <color rgb="FF375623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375623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9"/>
      <color rgb="FF00000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0"/>
        <bgColor rgb="FFE2EFDA"/>
      </patternFill>
    </fill>
    <fill>
      <patternFill patternType="solid">
        <fgColor rgb="FFFFE699"/>
        <bgColor rgb="FFFFCC99"/>
      </patternFill>
    </fill>
    <fill>
      <patternFill patternType="solid">
        <fgColor rgb="FFBDD7EE"/>
        <bgColor rgb="FFD6E4F0"/>
      </patternFill>
    </fill>
    <fill>
      <patternFill patternType="solid">
        <fgColor rgb="FF375623"/>
        <bgColor rgb="FF595959"/>
      </patternFill>
    </fill>
    <fill>
      <patternFill patternType="solid">
        <fgColor rgb="FFC00000"/>
        <bgColor rgb="FF800000"/>
      </patternFill>
    </fill>
    <fill>
      <patternFill patternType="solid">
        <fgColor rgb="FFFCE4D6"/>
        <bgColor rgb="FFE2EFDA"/>
      </patternFill>
    </fill>
    <fill>
      <patternFill patternType="solid">
        <fgColor rgb="FFE2EFDA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CE4D6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I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9" min="2" style="0" width="12"/>
  </cols>
  <sheetData>
    <row r="1" customFormat="false" ht="18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5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11</v>
      </c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 t="s">
        <v>12</v>
      </c>
      <c r="B6" s="7" t="n">
        <v>22</v>
      </c>
      <c r="C6" s="7" t="n">
        <v>43</v>
      </c>
      <c r="D6" s="7" t="n">
        <v>130</v>
      </c>
      <c r="E6" s="7" t="n">
        <v>210</v>
      </c>
      <c r="F6" s="7" t="n">
        <v>320</v>
      </c>
      <c r="G6" s="7" t="n">
        <v>460</v>
      </c>
      <c r="H6" s="7" t="n">
        <v>620</v>
      </c>
      <c r="I6" s="7" t="n">
        <v>800</v>
      </c>
    </row>
    <row r="7" customFormat="false" ht="15" hidden="false" customHeight="false" outlineLevel="0" collapsed="false">
      <c r="A7" s="6" t="s">
        <v>13</v>
      </c>
      <c r="B7" s="8" t="n">
        <v>0.98</v>
      </c>
      <c r="C7" s="8" t="n">
        <v>0.955</v>
      </c>
      <c r="D7" s="8" t="n">
        <v>2.023</v>
      </c>
      <c r="E7" s="8" t="n">
        <v>0.615</v>
      </c>
      <c r="F7" s="8" t="n">
        <v>0.524</v>
      </c>
      <c r="G7" s="8" t="n">
        <v>0.438</v>
      </c>
      <c r="H7" s="8" t="n">
        <v>0.348</v>
      </c>
      <c r="I7" s="8" t="n">
        <v>0.29</v>
      </c>
    </row>
    <row r="8" customFormat="false" ht="15" hidden="false" customHeight="false" outlineLevel="0" collapsed="false">
      <c r="A8" s="6" t="s">
        <v>14</v>
      </c>
      <c r="B8" s="7" t="n">
        <v>8</v>
      </c>
      <c r="C8" s="7" t="n">
        <v>17</v>
      </c>
      <c r="D8" s="7" t="n">
        <v>52</v>
      </c>
      <c r="E8" s="7" t="n">
        <v>84</v>
      </c>
      <c r="F8" s="7" t="n">
        <v>128</v>
      </c>
      <c r="G8" s="7" t="n">
        <v>184</v>
      </c>
      <c r="H8" s="7" t="n">
        <v>248</v>
      </c>
      <c r="I8" s="7" t="n">
        <v>320</v>
      </c>
    </row>
    <row r="9" customFormat="false" ht="15" hidden="false" customHeight="false" outlineLevel="0" collapsed="false">
      <c r="A9" s="6" t="s">
        <v>15</v>
      </c>
      <c r="B9" s="7" t="n">
        <v>14</v>
      </c>
      <c r="C9" s="7" t="n">
        <v>26</v>
      </c>
      <c r="D9" s="7" t="n">
        <v>78</v>
      </c>
      <c r="E9" s="7" t="n">
        <v>126</v>
      </c>
      <c r="F9" s="7" t="n">
        <v>192</v>
      </c>
      <c r="G9" s="7" t="n">
        <v>276</v>
      </c>
      <c r="H9" s="7" t="n">
        <v>372</v>
      </c>
      <c r="I9" s="7" t="n">
        <v>480</v>
      </c>
    </row>
    <row r="10" customFormat="false" ht="15" hidden="false" customHeight="false" outlineLevel="0" collapsed="false">
      <c r="A10" s="6" t="s">
        <v>16</v>
      </c>
      <c r="B10" s="7" t="n">
        <v>40</v>
      </c>
      <c r="C10" s="7" t="n">
        <v>96</v>
      </c>
      <c r="D10" s="7" t="n">
        <v>200</v>
      </c>
      <c r="E10" s="7" t="n">
        <v>320</v>
      </c>
      <c r="F10" s="7" t="n">
        <v>480</v>
      </c>
      <c r="G10" s="7" t="n">
        <v>650</v>
      </c>
      <c r="H10" s="7" t="n">
        <v>850</v>
      </c>
      <c r="I10" s="7" t="n">
        <v>1050</v>
      </c>
    </row>
    <row r="11" customFormat="false" ht="15" hidden="false" customHeight="false" outlineLevel="0" collapsed="false">
      <c r="A11" s="6" t="s">
        <v>17</v>
      </c>
      <c r="B11" s="7" t="n">
        <v>45</v>
      </c>
      <c r="C11" s="7" t="n">
        <v>120</v>
      </c>
      <c r="D11" s="7" t="n">
        <v>370</v>
      </c>
      <c r="E11" s="7" t="n">
        <v>520</v>
      </c>
      <c r="F11" s="7" t="n">
        <v>730</v>
      </c>
      <c r="G11" s="7" t="n">
        <v>980</v>
      </c>
      <c r="H11" s="7" t="n">
        <v>1250</v>
      </c>
      <c r="I11" s="7" t="n">
        <v>1550</v>
      </c>
    </row>
    <row r="13" customFormat="false" ht="15" hidden="false" customHeight="false" outlineLevel="0" collapsed="false">
      <c r="A13" s="4" t="s">
        <v>18</v>
      </c>
      <c r="B13" s="5"/>
      <c r="C13" s="5"/>
      <c r="D13" s="5"/>
      <c r="E13" s="5"/>
      <c r="F13" s="5"/>
      <c r="G13" s="5"/>
      <c r="H13" s="5"/>
      <c r="I13" s="5"/>
    </row>
    <row r="14" customFormat="false" ht="15" hidden="false" customHeight="false" outlineLevel="0" collapsed="false">
      <c r="A14" s="6" t="s">
        <v>19</v>
      </c>
      <c r="B14" s="8" t="n">
        <v>0.25</v>
      </c>
      <c r="C14" s="8" t="n">
        <v>0.29</v>
      </c>
      <c r="D14" s="8" t="n">
        <v>0.35</v>
      </c>
      <c r="E14" s="8" t="n">
        <v>0.42</v>
      </c>
      <c r="F14" s="8" t="n">
        <v>0.49</v>
      </c>
      <c r="G14" s="8" t="n">
        <v>0.56</v>
      </c>
      <c r="H14" s="8" t="n">
        <v>0.62</v>
      </c>
      <c r="I14" s="8" t="n">
        <v>0.67</v>
      </c>
    </row>
    <row r="15" customFormat="false" ht="15" hidden="false" customHeight="false" outlineLevel="0" collapsed="false">
      <c r="A15" s="6" t="s">
        <v>20</v>
      </c>
      <c r="B15" s="7" t="n">
        <v>130</v>
      </c>
      <c r="C15" s="7" t="n">
        <v>155</v>
      </c>
      <c r="D15" s="7" t="n">
        <v>280</v>
      </c>
      <c r="E15" s="7" t="n">
        <v>310</v>
      </c>
      <c r="F15" s="7" t="n">
        <v>360</v>
      </c>
      <c r="G15" s="7" t="n">
        <v>400</v>
      </c>
      <c r="H15" s="7" t="n">
        <v>430</v>
      </c>
      <c r="I15" s="7" t="n">
        <v>460</v>
      </c>
    </row>
    <row r="16" customFormat="false" ht="15" hidden="false" customHeight="false" outlineLevel="0" collapsed="false">
      <c r="A16" s="6" t="s">
        <v>21</v>
      </c>
      <c r="B16" s="7" t="n">
        <v>55</v>
      </c>
      <c r="C16" s="7" t="n">
        <v>65</v>
      </c>
      <c r="D16" s="7" t="n">
        <v>85</v>
      </c>
      <c r="E16" s="7" t="n">
        <v>90</v>
      </c>
      <c r="F16" s="7" t="n">
        <v>95</v>
      </c>
      <c r="G16" s="7" t="n">
        <v>100</v>
      </c>
      <c r="H16" s="7" t="n">
        <v>105</v>
      </c>
      <c r="I16" s="7" t="n">
        <v>110</v>
      </c>
    </row>
    <row r="17" customFormat="false" ht="15" hidden="false" customHeight="false" outlineLevel="0" collapsed="false">
      <c r="A17" s="6" t="s">
        <v>22</v>
      </c>
      <c r="B17" s="7" t="n">
        <v>12</v>
      </c>
      <c r="C17" s="7" t="n">
        <v>18</v>
      </c>
      <c r="D17" s="7" t="n">
        <v>35</v>
      </c>
      <c r="E17" s="7" t="n">
        <v>55</v>
      </c>
      <c r="F17" s="7" t="n">
        <v>75</v>
      </c>
      <c r="G17" s="7" t="n">
        <v>95</v>
      </c>
      <c r="H17" s="7" t="n">
        <v>110</v>
      </c>
      <c r="I17" s="7" t="n">
        <v>120</v>
      </c>
    </row>
    <row r="18" customFormat="false" ht="15" hidden="false" customHeight="false" outlineLevel="0" collapsed="false">
      <c r="A18" s="6" t="s">
        <v>23</v>
      </c>
      <c r="B18" s="7" t="n">
        <v>45</v>
      </c>
      <c r="C18" s="7" t="n">
        <v>55</v>
      </c>
      <c r="D18" s="7" t="n">
        <v>70</v>
      </c>
      <c r="E18" s="7" t="n">
        <v>80</v>
      </c>
      <c r="F18" s="7" t="n">
        <v>90</v>
      </c>
      <c r="G18" s="7" t="n">
        <v>95</v>
      </c>
      <c r="H18" s="7" t="n">
        <v>100</v>
      </c>
      <c r="I18" s="7" t="n">
        <v>105</v>
      </c>
    </row>
    <row r="19" customFormat="false" ht="15" hidden="false" customHeight="false" outlineLevel="0" collapsed="false">
      <c r="A19" s="6" t="s">
        <v>24</v>
      </c>
      <c r="B19" s="7" t="n">
        <v>-107</v>
      </c>
      <c r="C19" s="7" t="n">
        <v>-107</v>
      </c>
      <c r="D19" s="7" t="n">
        <v>-145</v>
      </c>
      <c r="E19" s="7" t="n">
        <v>-120</v>
      </c>
      <c r="F19" s="7" t="n">
        <v>-70</v>
      </c>
      <c r="G19" s="7" t="n">
        <v>-10</v>
      </c>
      <c r="H19" s="7" t="n">
        <v>60</v>
      </c>
      <c r="I19" s="7" t="n">
        <v>160</v>
      </c>
    </row>
    <row r="21" customFormat="false" ht="15" hidden="false" customHeight="false" outlineLevel="0" collapsed="false">
      <c r="A21" s="4" t="s">
        <v>25</v>
      </c>
      <c r="B21" s="5"/>
      <c r="C21" s="5"/>
      <c r="D21" s="5"/>
      <c r="E21" s="5"/>
      <c r="F21" s="5"/>
      <c r="G21" s="5"/>
      <c r="H21" s="5"/>
      <c r="I21" s="5"/>
    </row>
    <row r="22" customFormat="false" ht="15" hidden="false" customHeight="false" outlineLevel="0" collapsed="false">
      <c r="A22" s="6" t="s">
        <v>26</v>
      </c>
      <c r="B22" s="7" t="n">
        <v>490</v>
      </c>
      <c r="C22" s="7" t="n">
        <v>364</v>
      </c>
      <c r="D22" s="7" t="n">
        <v>3300</v>
      </c>
      <c r="E22" s="7" t="n">
        <v>3050</v>
      </c>
      <c r="F22" s="7" t="n">
        <v>2700</v>
      </c>
      <c r="G22" s="7" t="n">
        <v>2350</v>
      </c>
      <c r="H22" s="7" t="n">
        <v>2100</v>
      </c>
      <c r="I22" s="7" t="n">
        <v>2050</v>
      </c>
    </row>
    <row r="23" customFormat="false" ht="15" hidden="false" customHeight="false" outlineLevel="0" collapsed="false">
      <c r="A23" s="6" t="s">
        <v>27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</row>
    <row r="24" customFormat="false" ht="15" hidden="false" customHeight="false" outlineLevel="0" collapsed="false">
      <c r="A24" s="6" t="s">
        <v>28</v>
      </c>
      <c r="B24" s="7" t="n">
        <v>235</v>
      </c>
      <c r="C24" s="7" t="n">
        <v>262</v>
      </c>
      <c r="D24" s="7" t="n">
        <v>290</v>
      </c>
      <c r="E24" s="7" t="n">
        <v>300</v>
      </c>
      <c r="F24" s="7" t="n">
        <v>308</v>
      </c>
      <c r="G24" s="7" t="n">
        <v>315</v>
      </c>
      <c r="H24" s="7" t="n">
        <v>320</v>
      </c>
      <c r="I24" s="7" t="n">
        <v>325</v>
      </c>
    </row>
    <row r="25" customFormat="false" ht="15" hidden="false" customHeight="false" outlineLevel="0" collapsed="false">
      <c r="A25" s="6" t="s">
        <v>29</v>
      </c>
      <c r="B25" s="7" t="n">
        <v>-155</v>
      </c>
      <c r="C25" s="7" t="n">
        <v>-130</v>
      </c>
      <c r="D25" s="7" t="n">
        <v>-195</v>
      </c>
      <c r="E25" s="7" t="n">
        <v>-250</v>
      </c>
      <c r="F25" s="7" t="n">
        <v>-350</v>
      </c>
      <c r="G25" s="7" t="n">
        <v>-350</v>
      </c>
      <c r="H25" s="7" t="n">
        <v>-250</v>
      </c>
      <c r="I25" s="7" t="n">
        <v>-100</v>
      </c>
    </row>
    <row r="27" customFormat="false" ht="15" hidden="false" customHeight="false" outlineLevel="0" collapsed="false">
      <c r="A27" s="4" t="s">
        <v>30</v>
      </c>
      <c r="B27" s="5"/>
      <c r="C27" s="5"/>
      <c r="D27" s="5"/>
      <c r="E27" s="5"/>
      <c r="F27" s="5"/>
      <c r="G27" s="5"/>
      <c r="H27" s="5"/>
      <c r="I27" s="5"/>
    </row>
    <row r="28" customFormat="false" ht="15" hidden="false" customHeight="false" outlineLevel="0" collapsed="false">
      <c r="A28" s="6" t="s">
        <v>31</v>
      </c>
      <c r="B28" s="9"/>
      <c r="C28" s="9"/>
      <c r="D28" s="9"/>
      <c r="E28" s="10" t="n">
        <v>55</v>
      </c>
      <c r="F28" s="10" t="n">
        <v>45</v>
      </c>
      <c r="G28" s="10" t="n">
        <v>35</v>
      </c>
      <c r="H28" s="10" t="n">
        <v>28</v>
      </c>
      <c r="I28" s="10" t="n">
        <v>22</v>
      </c>
    </row>
    <row r="29" customFormat="false" ht="15" hidden="false" customHeight="false" outlineLevel="0" collapsed="false">
      <c r="A29" s="6" t="s">
        <v>32</v>
      </c>
      <c r="B29" s="9"/>
      <c r="C29" s="9"/>
      <c r="D29" s="9"/>
      <c r="E29" s="10" t="n">
        <v>75</v>
      </c>
      <c r="F29" s="10" t="n">
        <v>65</v>
      </c>
      <c r="G29" s="10" t="n">
        <v>52</v>
      </c>
      <c r="H29" s="10" t="n">
        <v>42</v>
      </c>
      <c r="I29" s="10" t="n">
        <v>32</v>
      </c>
    </row>
    <row r="30" customFormat="false" ht="15" hidden="false" customHeight="false" outlineLevel="0" collapsed="false">
      <c r="A30" s="6" t="s">
        <v>33</v>
      </c>
      <c r="B30" s="9"/>
      <c r="C30" s="9"/>
      <c r="D30" s="9"/>
      <c r="E30" s="10" t="n">
        <v>35</v>
      </c>
      <c r="F30" s="10" t="n">
        <v>28</v>
      </c>
      <c r="G30" s="10" t="n">
        <v>22</v>
      </c>
      <c r="H30" s="10" t="n">
        <v>18</v>
      </c>
      <c r="I30" s="10" t="n">
        <v>14</v>
      </c>
    </row>
    <row r="31" customFormat="false" ht="15" hidden="false" customHeight="false" outlineLevel="0" collapsed="false">
      <c r="A31" s="6" t="s">
        <v>34</v>
      </c>
      <c r="B31" s="9"/>
      <c r="C31" s="9"/>
      <c r="D31" s="9"/>
      <c r="E31" s="8" t="n">
        <v>0.12</v>
      </c>
      <c r="F31" s="8" t="n">
        <v>0.12</v>
      </c>
      <c r="G31" s="8" t="n">
        <v>0.12</v>
      </c>
      <c r="H31" s="8" t="n">
        <v>0.12</v>
      </c>
      <c r="I31" s="8" t="n">
        <v>0.12</v>
      </c>
    </row>
    <row r="32" customFormat="false" ht="15" hidden="false" customHeight="false" outlineLevel="0" collapsed="false">
      <c r="A32" s="6" t="s">
        <v>35</v>
      </c>
      <c r="B32" s="9"/>
      <c r="C32" s="9"/>
      <c r="D32" s="9"/>
      <c r="E32" s="8" t="n">
        <v>0.03</v>
      </c>
      <c r="F32" s="8" t="n">
        <v>0.03</v>
      </c>
      <c r="G32" s="8" t="n">
        <v>0.03</v>
      </c>
      <c r="H32" s="8" t="n">
        <v>0.03</v>
      </c>
      <c r="I32" s="8" t="n">
        <v>0.03</v>
      </c>
    </row>
    <row r="35" customFormat="false" ht="31.5" hidden="false" customHeight="true" outlineLevel="0" collapsed="false">
      <c r="A35" s="11" t="s">
        <v>36</v>
      </c>
      <c r="B35" s="11"/>
      <c r="C35" s="11"/>
      <c r="D35" s="11"/>
      <c r="E35" s="11"/>
      <c r="F35" s="11"/>
      <c r="G35" s="11"/>
      <c r="H35" s="11"/>
      <c r="I35" s="11"/>
    </row>
    <row r="36" customFormat="false" ht="15" hidden="false" customHeight="false" outlineLevel="0" collapsed="false">
      <c r="A36" s="2" t="s">
        <v>37</v>
      </c>
    </row>
  </sheetData>
  <mergeCells count="1">
    <mergeCell ref="A35:I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I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9" min="2" style="0" width="12"/>
  </cols>
  <sheetData>
    <row r="1" customFormat="false" ht="18" hidden="false" customHeight="true" outlineLevel="0" collapsed="false">
      <c r="A1" s="1" t="s">
        <v>38</v>
      </c>
    </row>
    <row r="2" customFormat="false" ht="15" hidden="false" customHeight="false" outlineLevel="0" collapsed="false">
      <c r="A2" s="2" t="s">
        <v>39</v>
      </c>
    </row>
    <row r="4" customFormat="false" ht="25.5" hidden="false" customHeight="true" outlineLevel="0" collapsed="false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40</v>
      </c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 t="s">
        <v>41</v>
      </c>
      <c r="B6" s="12" t="n">
        <f aca="false">Assumptions!B8</f>
        <v>8</v>
      </c>
      <c r="C6" s="12" t="n">
        <f aca="false">Assumptions!C8</f>
        <v>17</v>
      </c>
      <c r="D6" s="12" t="n">
        <f aca="false">Assumptions!D8</f>
        <v>52</v>
      </c>
      <c r="E6" s="12" t="n">
        <f aca="false">Assumptions!E8</f>
        <v>84</v>
      </c>
      <c r="F6" s="12" t="n">
        <f aca="false">Assumptions!F8</f>
        <v>128</v>
      </c>
      <c r="G6" s="12" t="n">
        <f aca="false">Assumptions!G8</f>
        <v>184</v>
      </c>
      <c r="H6" s="12" t="n">
        <f aca="false">Assumptions!H8</f>
        <v>248</v>
      </c>
      <c r="I6" s="12" t="n">
        <f aca="false">Assumptions!I8</f>
        <v>320</v>
      </c>
    </row>
    <row r="7" customFormat="false" ht="15" hidden="false" customHeight="false" outlineLevel="0" collapsed="false">
      <c r="A7" s="6" t="s">
        <v>42</v>
      </c>
      <c r="B7" s="12" t="n">
        <f aca="false">Assumptions!B9</f>
        <v>14</v>
      </c>
      <c r="C7" s="12" t="n">
        <f aca="false">Assumptions!C9</f>
        <v>26</v>
      </c>
      <c r="D7" s="12" t="n">
        <f aca="false">Assumptions!D9</f>
        <v>78</v>
      </c>
      <c r="E7" s="12" t="n">
        <f aca="false">Assumptions!E9</f>
        <v>126</v>
      </c>
      <c r="F7" s="12" t="n">
        <f aca="false">Assumptions!F9</f>
        <v>192</v>
      </c>
      <c r="G7" s="12" t="n">
        <f aca="false">Assumptions!G9</f>
        <v>276</v>
      </c>
      <c r="H7" s="12" t="n">
        <f aca="false">Assumptions!H9</f>
        <v>372</v>
      </c>
      <c r="I7" s="12" t="n">
        <f aca="false">Assumptions!I9</f>
        <v>480</v>
      </c>
    </row>
    <row r="8" customFormat="false" ht="15" hidden="false" customHeight="false" outlineLevel="0" collapsed="false">
      <c r="A8" s="13" t="s">
        <v>43</v>
      </c>
      <c r="B8" s="14" t="n">
        <f aca="false">B6+B7</f>
        <v>22</v>
      </c>
      <c r="C8" s="14" t="n">
        <f aca="false">C6+C7</f>
        <v>43</v>
      </c>
      <c r="D8" s="14" t="n">
        <f aca="false">D6+D7</f>
        <v>130</v>
      </c>
      <c r="E8" s="14" t="n">
        <f aca="false">E6+E7</f>
        <v>210</v>
      </c>
      <c r="F8" s="14" t="n">
        <f aca="false">F6+F7</f>
        <v>320</v>
      </c>
      <c r="G8" s="14" t="n">
        <f aca="false">G6+G7</f>
        <v>460</v>
      </c>
      <c r="H8" s="14" t="n">
        <f aca="false">H6+H7</f>
        <v>620</v>
      </c>
      <c r="I8" s="14" t="n">
        <f aca="false">I6+I7</f>
        <v>800</v>
      </c>
    </row>
    <row r="9" customFormat="false" ht="15" hidden="false" customHeight="false" outlineLevel="0" collapsed="false">
      <c r="A9" s="15" t="s">
        <v>44</v>
      </c>
      <c r="B9" s="9"/>
      <c r="C9" s="16" t="n">
        <f aca="false">(C8-B8)/B8</f>
        <v>0.954545454545455</v>
      </c>
      <c r="D9" s="16" t="n">
        <f aca="false">(D8-C8)/C8</f>
        <v>2.02325581395349</v>
      </c>
      <c r="E9" s="16" t="n">
        <f aca="false">(E8-D8)/D8</f>
        <v>0.615384615384615</v>
      </c>
      <c r="F9" s="16" t="n">
        <f aca="false">(F8-E8)/E8</f>
        <v>0.523809523809524</v>
      </c>
      <c r="G9" s="16" t="n">
        <f aca="false">(G8-F8)/F8</f>
        <v>0.4375</v>
      </c>
      <c r="H9" s="16" t="n">
        <f aca="false">(H8-G8)/G8</f>
        <v>0.347826086956522</v>
      </c>
      <c r="I9" s="16" t="n">
        <f aca="false">(I8-H8)/H8</f>
        <v>0.290322580645161</v>
      </c>
    </row>
    <row r="11" customFormat="false" ht="15" hidden="false" customHeight="false" outlineLevel="0" collapsed="false">
      <c r="A11" s="4" t="s">
        <v>45</v>
      </c>
      <c r="B11" s="5"/>
      <c r="C11" s="5"/>
      <c r="D11" s="5"/>
      <c r="E11" s="5"/>
      <c r="F11" s="5"/>
      <c r="G11" s="5"/>
      <c r="H11" s="5"/>
      <c r="I11" s="5"/>
    </row>
    <row r="12" customFormat="false" ht="15" hidden="false" customHeight="false" outlineLevel="0" collapsed="false">
      <c r="A12" s="6" t="s">
        <v>46</v>
      </c>
      <c r="B12" s="17" t="n">
        <f aca="false">-B8*(1-Assumptions!B14)</f>
        <v>-16.5</v>
      </c>
      <c r="C12" s="17" t="n">
        <f aca="false">-C8*(1-Assumptions!C14)</f>
        <v>-30.53</v>
      </c>
      <c r="D12" s="17" t="n">
        <f aca="false">-D8*(1-Assumptions!D14)</f>
        <v>-84.5</v>
      </c>
      <c r="E12" s="17" t="n">
        <f aca="false">-E8*(1-Assumptions!E14)</f>
        <v>-121.8</v>
      </c>
      <c r="F12" s="17" t="n">
        <f aca="false">-F8*(1-Assumptions!F14)</f>
        <v>-163.2</v>
      </c>
      <c r="G12" s="17" t="n">
        <f aca="false">-G8*(1-Assumptions!G14)</f>
        <v>-202.4</v>
      </c>
      <c r="H12" s="17" t="n">
        <f aca="false">-H8*(1-Assumptions!H14)</f>
        <v>-235.6</v>
      </c>
      <c r="I12" s="17" t="n">
        <f aca="false">-I8*(1-Assumptions!I14)</f>
        <v>-264</v>
      </c>
    </row>
    <row r="13" customFormat="false" ht="15" hidden="false" customHeight="false" outlineLevel="0" collapsed="false">
      <c r="A13" s="13" t="s">
        <v>47</v>
      </c>
      <c r="B13" s="14" t="n">
        <f aca="false">B8+B12</f>
        <v>5.5</v>
      </c>
      <c r="C13" s="14" t="n">
        <f aca="false">C8+C12</f>
        <v>12.47</v>
      </c>
      <c r="D13" s="14" t="n">
        <f aca="false">D8+D12</f>
        <v>45.5</v>
      </c>
      <c r="E13" s="14" t="n">
        <f aca="false">E8+E12</f>
        <v>88.2</v>
      </c>
      <c r="F13" s="14" t="n">
        <f aca="false">F8+F12</f>
        <v>156.8</v>
      </c>
      <c r="G13" s="14" t="n">
        <f aca="false">G8+G12</f>
        <v>257.6</v>
      </c>
      <c r="H13" s="14" t="n">
        <f aca="false">H8+H12</f>
        <v>384.4</v>
      </c>
      <c r="I13" s="14" t="n">
        <f aca="false">I8+I12</f>
        <v>536</v>
      </c>
    </row>
    <row r="14" customFormat="false" ht="15" hidden="false" customHeight="false" outlineLevel="0" collapsed="false">
      <c r="A14" s="15" t="s">
        <v>48</v>
      </c>
      <c r="B14" s="16" t="n">
        <f aca="false">B13/B8</f>
        <v>0.25</v>
      </c>
      <c r="C14" s="16" t="n">
        <f aca="false">C13/C8</f>
        <v>0.29</v>
      </c>
      <c r="D14" s="16" t="n">
        <f aca="false">D13/D8</f>
        <v>0.35</v>
      </c>
      <c r="E14" s="16" t="n">
        <f aca="false">E13/E8</f>
        <v>0.42</v>
      </c>
      <c r="F14" s="16" t="n">
        <f aca="false">F13/F8</f>
        <v>0.49</v>
      </c>
      <c r="G14" s="16" t="n">
        <f aca="false">G13/G8</f>
        <v>0.56</v>
      </c>
      <c r="H14" s="16" t="n">
        <f aca="false">H13/H8</f>
        <v>0.62</v>
      </c>
      <c r="I14" s="16" t="n">
        <f aca="false">I13/I8</f>
        <v>0.67</v>
      </c>
    </row>
    <row r="16" customFormat="false" ht="15" hidden="false" customHeight="false" outlineLevel="0" collapsed="false">
      <c r="A16" s="4" t="s">
        <v>49</v>
      </c>
      <c r="B16" s="5"/>
      <c r="C16" s="5"/>
      <c r="D16" s="5"/>
      <c r="E16" s="5"/>
      <c r="F16" s="5"/>
      <c r="G16" s="5"/>
      <c r="H16" s="5"/>
      <c r="I16" s="5"/>
    </row>
    <row r="17" customFormat="false" ht="15" hidden="false" customHeight="false" outlineLevel="0" collapsed="false">
      <c r="A17" s="6" t="s">
        <v>50</v>
      </c>
      <c r="B17" s="12" t="n">
        <f aca="false">-Assumptions!B15</f>
        <v>-130</v>
      </c>
      <c r="C17" s="12" t="n">
        <f aca="false">-Assumptions!C15</f>
        <v>-155</v>
      </c>
      <c r="D17" s="12" t="n">
        <f aca="false">-Assumptions!D15</f>
        <v>-280</v>
      </c>
      <c r="E17" s="12" t="n">
        <f aca="false">-Assumptions!E15</f>
        <v>-310</v>
      </c>
      <c r="F17" s="12" t="n">
        <f aca="false">-Assumptions!F15</f>
        <v>-360</v>
      </c>
      <c r="G17" s="12" t="n">
        <f aca="false">-Assumptions!G15</f>
        <v>-400</v>
      </c>
      <c r="H17" s="12" t="n">
        <f aca="false">-Assumptions!H15</f>
        <v>-430</v>
      </c>
      <c r="I17" s="12" t="n">
        <f aca="false">-Assumptions!I15</f>
        <v>-460</v>
      </c>
    </row>
    <row r="18" customFormat="false" ht="15" hidden="false" customHeight="false" outlineLevel="0" collapsed="false">
      <c r="A18" s="6" t="s">
        <v>51</v>
      </c>
      <c r="B18" s="12" t="n">
        <f aca="false">-Assumptions!B16</f>
        <v>-55</v>
      </c>
      <c r="C18" s="12" t="n">
        <f aca="false">-Assumptions!C16</f>
        <v>-65</v>
      </c>
      <c r="D18" s="12" t="n">
        <f aca="false">-Assumptions!D16</f>
        <v>-85</v>
      </c>
      <c r="E18" s="12" t="n">
        <f aca="false">-Assumptions!E16</f>
        <v>-90</v>
      </c>
      <c r="F18" s="12" t="n">
        <f aca="false">-Assumptions!F16</f>
        <v>-95</v>
      </c>
      <c r="G18" s="12" t="n">
        <f aca="false">-Assumptions!G16</f>
        <v>-100</v>
      </c>
      <c r="H18" s="12" t="n">
        <f aca="false">-Assumptions!H16</f>
        <v>-105</v>
      </c>
      <c r="I18" s="12" t="n">
        <f aca="false">-Assumptions!I16</f>
        <v>-110</v>
      </c>
    </row>
    <row r="19" customFormat="false" ht="15" hidden="false" customHeight="false" outlineLevel="0" collapsed="false">
      <c r="A19" s="6" t="s">
        <v>52</v>
      </c>
      <c r="B19" s="12" t="n">
        <f aca="false">-Assumptions!B17</f>
        <v>-12</v>
      </c>
      <c r="C19" s="12" t="n">
        <f aca="false">-Assumptions!C17</f>
        <v>-18</v>
      </c>
      <c r="D19" s="12" t="n">
        <f aca="false">-Assumptions!D17</f>
        <v>-35</v>
      </c>
      <c r="E19" s="12" t="n">
        <f aca="false">-Assumptions!E17</f>
        <v>-55</v>
      </c>
      <c r="F19" s="12" t="n">
        <f aca="false">-Assumptions!F17</f>
        <v>-75</v>
      </c>
      <c r="G19" s="12" t="n">
        <f aca="false">-Assumptions!G17</f>
        <v>-95</v>
      </c>
      <c r="H19" s="12" t="n">
        <f aca="false">-Assumptions!H17</f>
        <v>-110</v>
      </c>
      <c r="I19" s="12" t="n">
        <f aca="false">-Assumptions!I17</f>
        <v>-120</v>
      </c>
    </row>
    <row r="20" customFormat="false" ht="15" hidden="false" customHeight="false" outlineLevel="0" collapsed="false">
      <c r="A20" s="6" t="s">
        <v>53</v>
      </c>
      <c r="B20" s="12" t="n">
        <f aca="false">-Assumptions!B18</f>
        <v>-45</v>
      </c>
      <c r="C20" s="12" t="n">
        <f aca="false">-Assumptions!C18</f>
        <v>-55</v>
      </c>
      <c r="D20" s="12" t="n">
        <f aca="false">-Assumptions!D18</f>
        <v>-70</v>
      </c>
      <c r="E20" s="12" t="n">
        <f aca="false">-Assumptions!E18</f>
        <v>-80</v>
      </c>
      <c r="F20" s="12" t="n">
        <f aca="false">-Assumptions!F18</f>
        <v>-90</v>
      </c>
      <c r="G20" s="12" t="n">
        <f aca="false">-Assumptions!G18</f>
        <v>-95</v>
      </c>
      <c r="H20" s="12" t="n">
        <f aca="false">-Assumptions!H18</f>
        <v>-100</v>
      </c>
      <c r="I20" s="12" t="n">
        <f aca="false">-Assumptions!I18</f>
        <v>-105</v>
      </c>
    </row>
    <row r="21" customFormat="false" ht="15" hidden="false" customHeight="false" outlineLevel="0" collapsed="false">
      <c r="A21" s="4" t="s">
        <v>54</v>
      </c>
      <c r="B21" s="18" t="n">
        <f aca="false">SUM(B17:B20)</f>
        <v>-242</v>
      </c>
      <c r="C21" s="18" t="n">
        <f aca="false">SUM(C17:C20)</f>
        <v>-293</v>
      </c>
      <c r="D21" s="18" t="n">
        <f aca="false">SUM(D17:D20)</f>
        <v>-470</v>
      </c>
      <c r="E21" s="18" t="n">
        <f aca="false">SUM(E17:E20)</f>
        <v>-535</v>
      </c>
      <c r="F21" s="18" t="n">
        <f aca="false">SUM(F17:F20)</f>
        <v>-620</v>
      </c>
      <c r="G21" s="18" t="n">
        <f aca="false">SUM(G17:G20)</f>
        <v>-690</v>
      </c>
      <c r="H21" s="18" t="n">
        <f aca="false">SUM(H17:H20)</f>
        <v>-745</v>
      </c>
      <c r="I21" s="18" t="n">
        <f aca="false">SUM(I17:I20)</f>
        <v>-795</v>
      </c>
    </row>
    <row r="22" customFormat="false" ht="15" hidden="false" customHeight="false" outlineLevel="0" collapsed="false">
      <c r="A22" s="13" t="s">
        <v>55</v>
      </c>
      <c r="B22" s="14" t="n">
        <f aca="false">B13+B21</f>
        <v>-236.5</v>
      </c>
      <c r="C22" s="14" t="n">
        <f aca="false">C13+C21</f>
        <v>-280.53</v>
      </c>
      <c r="D22" s="14" t="n">
        <f aca="false">D13+D21</f>
        <v>-424.5</v>
      </c>
      <c r="E22" s="14" t="n">
        <f aca="false">E13+E21</f>
        <v>-446.8</v>
      </c>
      <c r="F22" s="14" t="n">
        <f aca="false">F13+F21</f>
        <v>-463.2</v>
      </c>
      <c r="G22" s="14" t="n">
        <f aca="false">G13+G21</f>
        <v>-432.4</v>
      </c>
      <c r="H22" s="14" t="n">
        <f aca="false">H13+H21</f>
        <v>-360.6</v>
      </c>
      <c r="I22" s="14" t="n">
        <f aca="false">I13+I21</f>
        <v>-259</v>
      </c>
    </row>
    <row r="23" customFormat="false" ht="15" hidden="false" customHeight="false" outlineLevel="0" collapsed="false">
      <c r="A23" s="15" t="s">
        <v>56</v>
      </c>
      <c r="B23" s="16" t="n">
        <f aca="false">B22/B8</f>
        <v>-10.75</v>
      </c>
      <c r="C23" s="16" t="n">
        <f aca="false">C22/C8</f>
        <v>-6.52395348837209</v>
      </c>
      <c r="D23" s="16" t="n">
        <f aca="false">D22/D8</f>
        <v>-3.26538461538462</v>
      </c>
      <c r="E23" s="16" t="n">
        <f aca="false">E22/E8</f>
        <v>-2.12761904761905</v>
      </c>
      <c r="F23" s="16" t="n">
        <f aca="false">F22/F8</f>
        <v>-1.4475</v>
      </c>
      <c r="G23" s="16" t="n">
        <f aca="false">G22/G8</f>
        <v>-0.94</v>
      </c>
      <c r="H23" s="16" t="n">
        <f aca="false">H22/H8</f>
        <v>-0.581612903225807</v>
      </c>
      <c r="I23" s="16" t="n">
        <f aca="false">I22/I8</f>
        <v>-0.32375</v>
      </c>
    </row>
    <row r="25" customFormat="false" ht="15" hidden="false" customHeight="false" outlineLevel="0" collapsed="false">
      <c r="A25" s="4" t="s">
        <v>57</v>
      </c>
      <c r="B25" s="5"/>
      <c r="C25" s="5"/>
      <c r="D25" s="5"/>
      <c r="E25" s="5"/>
      <c r="F25" s="5"/>
      <c r="G25" s="5"/>
      <c r="H25" s="5"/>
      <c r="I25" s="5"/>
    </row>
    <row r="26" customFormat="false" ht="15" hidden="false" customHeight="false" outlineLevel="0" collapsed="false">
      <c r="A26" s="6" t="s">
        <v>58</v>
      </c>
      <c r="B26" s="7" t="n">
        <v>8</v>
      </c>
      <c r="C26" s="7" t="n">
        <v>15</v>
      </c>
      <c r="D26" s="7" t="n">
        <v>85</v>
      </c>
      <c r="E26" s="7" t="n">
        <v>130</v>
      </c>
      <c r="F26" s="7" t="n">
        <v>115</v>
      </c>
      <c r="G26" s="7" t="n">
        <v>100</v>
      </c>
      <c r="H26" s="7" t="n">
        <v>85</v>
      </c>
      <c r="I26" s="7" t="n">
        <v>75</v>
      </c>
    </row>
    <row r="27" customFormat="false" ht="15" hidden="false" customHeight="false" outlineLevel="0" collapsed="false">
      <c r="A27" s="6" t="s">
        <v>59</v>
      </c>
      <c r="B27" s="7" t="n">
        <v>-45</v>
      </c>
      <c r="C27" s="7" t="n">
        <v>-175</v>
      </c>
      <c r="D27" s="7" t="n">
        <v>-400</v>
      </c>
      <c r="E27" s="7" t="n">
        <v>-50</v>
      </c>
      <c r="F27" s="7" t="n">
        <v>-20</v>
      </c>
      <c r="G27" s="7" t="n">
        <v>-10</v>
      </c>
      <c r="H27" s="7" t="n">
        <v>-5</v>
      </c>
      <c r="I27" s="7" t="n">
        <v>-5</v>
      </c>
    </row>
    <row r="28" customFormat="false" ht="15" hidden="false" customHeight="false" outlineLevel="0" collapsed="false">
      <c r="A28" s="13" t="s">
        <v>60</v>
      </c>
      <c r="B28" s="14" t="n">
        <f aca="false">B22+B26+B27</f>
        <v>-273.5</v>
      </c>
      <c r="C28" s="14" t="n">
        <f aca="false">C22+C26+C27</f>
        <v>-440.53</v>
      </c>
      <c r="D28" s="14" t="n">
        <f aca="false">D22+D26+D27</f>
        <v>-739.5</v>
      </c>
      <c r="E28" s="14" t="n">
        <f aca="false">E22+E26+E27</f>
        <v>-366.8</v>
      </c>
      <c r="F28" s="14" t="n">
        <f aca="false">F22+F26+F27</f>
        <v>-368.2</v>
      </c>
      <c r="G28" s="14" t="n">
        <f aca="false">G22+G26+G27</f>
        <v>-342.4</v>
      </c>
      <c r="H28" s="14" t="n">
        <f aca="false">H22+H26+H27</f>
        <v>-280.6</v>
      </c>
      <c r="I28" s="14" t="n">
        <f aca="false">I22+I26+I27</f>
        <v>-189</v>
      </c>
    </row>
    <row r="30" customFormat="false" ht="15" hidden="false" customHeight="false" outlineLevel="0" collapsed="false">
      <c r="A30" s="4" t="s">
        <v>61</v>
      </c>
      <c r="B30" s="5"/>
      <c r="C30" s="5"/>
      <c r="D30" s="5"/>
      <c r="E30" s="5"/>
      <c r="F30" s="5"/>
      <c r="G30" s="5"/>
      <c r="H30" s="5"/>
      <c r="I30" s="5"/>
    </row>
    <row r="31" customFormat="false" ht="15" hidden="false" customHeight="false" outlineLevel="0" collapsed="false">
      <c r="A31" s="6" t="s">
        <v>62</v>
      </c>
      <c r="B31" s="12" t="n">
        <f aca="false">Assumptions!B19</f>
        <v>-107</v>
      </c>
      <c r="C31" s="12" t="n">
        <f aca="false">Assumptions!C19</f>
        <v>-107</v>
      </c>
      <c r="D31" s="12" t="n">
        <f aca="false">Assumptions!D19</f>
        <v>-145</v>
      </c>
      <c r="E31" s="12" t="n">
        <f aca="false">Assumptions!E19</f>
        <v>-120</v>
      </c>
      <c r="F31" s="12" t="n">
        <f aca="false">Assumptions!F19</f>
        <v>-70</v>
      </c>
      <c r="G31" s="12" t="n">
        <f aca="false">Assumptions!G19</f>
        <v>-10</v>
      </c>
      <c r="H31" s="12" t="n">
        <f aca="false">Assumptions!H19</f>
        <v>60</v>
      </c>
      <c r="I31" s="12" t="n">
        <f aca="false">Assumptions!I19</f>
        <v>160</v>
      </c>
    </row>
    <row r="32" customFormat="false" ht="15" hidden="false" customHeight="false" outlineLevel="0" collapsed="false">
      <c r="A32" s="15" t="s">
        <v>63</v>
      </c>
      <c r="B32" s="16" t="n">
        <f aca="false">B31/B8</f>
        <v>-4.86363636363636</v>
      </c>
      <c r="C32" s="16" t="n">
        <f aca="false">C31/C8</f>
        <v>-2.48837209302326</v>
      </c>
      <c r="D32" s="16" t="n">
        <f aca="false">D31/D8</f>
        <v>-1.11538461538462</v>
      </c>
      <c r="E32" s="16" t="n">
        <f aca="false">E31/E8</f>
        <v>-0.571428571428571</v>
      </c>
      <c r="F32" s="16" t="n">
        <f aca="false">F31/F8</f>
        <v>-0.21875</v>
      </c>
      <c r="G32" s="16" t="n">
        <f aca="false">G31/G8</f>
        <v>-0.0217391304347826</v>
      </c>
      <c r="H32" s="16" t="n">
        <f aca="false">H31/H8</f>
        <v>0.0967741935483871</v>
      </c>
      <c r="I32" s="16" t="n">
        <f aca="false">I31/I8</f>
        <v>0.2</v>
      </c>
    </row>
    <row r="33" customFormat="false" ht="15" hidden="false" customHeight="false" outlineLevel="0" collapsed="false">
      <c r="A33" s="19" t="s">
        <v>64</v>
      </c>
      <c r="B33" s="20" t="n">
        <f aca="false">B22-B19</f>
        <v>-224.5</v>
      </c>
      <c r="C33" s="20" t="n">
        <f aca="false">C22-C19</f>
        <v>-262.53</v>
      </c>
      <c r="D33" s="20" t="n">
        <f aca="false">D22-D19</f>
        <v>-389.5</v>
      </c>
      <c r="E33" s="20" t="n">
        <f aca="false">E22-E19</f>
        <v>-391.8</v>
      </c>
      <c r="F33" s="20" t="n">
        <f aca="false">F22-F19</f>
        <v>-388.2</v>
      </c>
      <c r="G33" s="20" t="n">
        <f aca="false">G22-G19</f>
        <v>-337.4</v>
      </c>
      <c r="H33" s="20" t="n">
        <f aca="false">H22-H19</f>
        <v>-250.6</v>
      </c>
      <c r="I33" s="20" t="n">
        <f aca="false">I22-I19</f>
        <v>-139</v>
      </c>
    </row>
    <row r="35" customFormat="false" ht="15" hidden="false" customHeight="false" outlineLevel="0" collapsed="false">
      <c r="A35" s="4" t="s">
        <v>65</v>
      </c>
      <c r="B35" s="5"/>
      <c r="C35" s="5"/>
      <c r="D35" s="5"/>
      <c r="E35" s="5"/>
      <c r="F35" s="5"/>
      <c r="G35" s="5"/>
      <c r="H35" s="5"/>
      <c r="I35" s="5"/>
    </row>
    <row r="36" customFormat="false" ht="15" hidden="false" customHeight="false" outlineLevel="0" collapsed="false">
      <c r="A36" s="6" t="s">
        <v>66</v>
      </c>
      <c r="B36" s="21" t="n">
        <f aca="false">Assumptions!B24</f>
        <v>235</v>
      </c>
      <c r="C36" s="21" t="n">
        <f aca="false">Assumptions!C24</f>
        <v>262</v>
      </c>
      <c r="D36" s="21" t="n">
        <f aca="false">Assumptions!D24</f>
        <v>290</v>
      </c>
      <c r="E36" s="21" t="n">
        <f aca="false">Assumptions!E24</f>
        <v>300</v>
      </c>
      <c r="F36" s="21" t="n">
        <f aca="false">Assumptions!F24</f>
        <v>308</v>
      </c>
      <c r="G36" s="21" t="n">
        <f aca="false">Assumptions!G24</f>
        <v>315</v>
      </c>
      <c r="H36" s="21" t="n">
        <f aca="false">Assumptions!H24</f>
        <v>320</v>
      </c>
      <c r="I36" s="21" t="n">
        <f aca="false">Assumptions!I24</f>
        <v>325</v>
      </c>
    </row>
    <row r="37" customFormat="false" ht="15" hidden="false" customHeight="false" outlineLevel="0" collapsed="false">
      <c r="A37" s="19" t="s">
        <v>67</v>
      </c>
      <c r="B37" s="22" t="n">
        <f aca="false">B28/Assumptions!B24</f>
        <v>-1.16382978723404</v>
      </c>
      <c r="C37" s="22" t="n">
        <f aca="false">C28/Assumptions!C24</f>
        <v>-1.68141221374046</v>
      </c>
      <c r="D37" s="22" t="n">
        <f aca="false">D28/Assumptions!D24</f>
        <v>-2.55</v>
      </c>
      <c r="E37" s="22" t="n">
        <f aca="false">E28/Assumptions!E24</f>
        <v>-1.22266666666667</v>
      </c>
      <c r="F37" s="22" t="n">
        <f aca="false">F28/Assumptions!F24</f>
        <v>-1.19545454545455</v>
      </c>
      <c r="G37" s="22" t="n">
        <f aca="false">G28/Assumptions!G24</f>
        <v>-1.08698412698413</v>
      </c>
      <c r="H37" s="22" t="n">
        <f aca="false">H28/Assumptions!H24</f>
        <v>-0.876875</v>
      </c>
      <c r="I37" s="22" t="n">
        <f aca="false">I28/Assumptions!I24</f>
        <v>-0.581538461538462</v>
      </c>
    </row>
    <row r="38" customFormat="false" ht="15" hidden="false" customHeight="false" outlineLevel="0" collapsed="false">
      <c r="A38" s="19" t="s">
        <v>68</v>
      </c>
      <c r="B38" s="22" t="n">
        <f aca="false">B8/Assumptions!B24</f>
        <v>0.0936170212765957</v>
      </c>
      <c r="C38" s="22" t="n">
        <f aca="false">C8/Assumptions!C24</f>
        <v>0.16412213740458</v>
      </c>
      <c r="D38" s="22" t="n">
        <f aca="false">D8/Assumptions!D24</f>
        <v>0.448275862068966</v>
      </c>
      <c r="E38" s="22" t="n">
        <f aca="false">E8/Assumptions!E24</f>
        <v>0.7</v>
      </c>
      <c r="F38" s="22" t="n">
        <f aca="false">F8/Assumptions!F24</f>
        <v>1.03896103896104</v>
      </c>
      <c r="G38" s="22" t="n">
        <f aca="false">G8/Assumptions!G24</f>
        <v>1.46031746031746</v>
      </c>
      <c r="H38" s="22" t="n">
        <f aca="false">H8/Assumptions!H24</f>
        <v>1.9375</v>
      </c>
      <c r="I38" s="22" t="n">
        <f aca="false">I8/Assumptions!I24</f>
        <v>2.46153846153846</v>
      </c>
    </row>
    <row r="40" customFormat="false" ht="15" hidden="false" customHeight="false" outlineLevel="0" collapsed="false">
      <c r="A40" s="4" t="s">
        <v>69</v>
      </c>
      <c r="B40" s="5"/>
      <c r="C40" s="5"/>
      <c r="D40" s="5"/>
      <c r="E40" s="5"/>
      <c r="F40" s="5"/>
      <c r="G40" s="5"/>
      <c r="H40" s="5"/>
      <c r="I40" s="5"/>
    </row>
    <row r="41" customFormat="false" ht="15" hidden="false" customHeight="false" outlineLevel="0" collapsed="false">
      <c r="A41" s="6" t="s">
        <v>16</v>
      </c>
      <c r="B41" s="12" t="n">
        <f aca="false">Assumptions!B10</f>
        <v>40</v>
      </c>
      <c r="C41" s="12" t="n">
        <f aca="false">Assumptions!C10</f>
        <v>96</v>
      </c>
      <c r="D41" s="12" t="n">
        <f aca="false">Assumptions!D10</f>
        <v>200</v>
      </c>
      <c r="E41" s="12" t="n">
        <f aca="false">Assumptions!E10</f>
        <v>320</v>
      </c>
      <c r="F41" s="12" t="n">
        <f aca="false">Assumptions!F10</f>
        <v>480</v>
      </c>
      <c r="G41" s="12" t="n">
        <f aca="false">Assumptions!G10</f>
        <v>650</v>
      </c>
      <c r="H41" s="12" t="n">
        <f aca="false">Assumptions!H10</f>
        <v>850</v>
      </c>
      <c r="I41" s="12" t="n">
        <f aca="false">Assumptions!I10</f>
        <v>1050</v>
      </c>
    </row>
    <row r="42" customFormat="false" ht="15" hidden="false" customHeight="false" outlineLevel="0" collapsed="false">
      <c r="A42" s="6" t="s">
        <v>17</v>
      </c>
      <c r="B42" s="12" t="n">
        <f aca="false">Assumptions!B11</f>
        <v>45</v>
      </c>
      <c r="C42" s="12" t="n">
        <f aca="false">Assumptions!C11</f>
        <v>120</v>
      </c>
      <c r="D42" s="12" t="n">
        <f aca="false">Assumptions!D11</f>
        <v>370</v>
      </c>
      <c r="E42" s="12" t="n">
        <f aca="false">Assumptions!E11</f>
        <v>520</v>
      </c>
      <c r="F42" s="12" t="n">
        <f aca="false">Assumptions!F11</f>
        <v>730</v>
      </c>
      <c r="G42" s="12" t="n">
        <f aca="false">Assumptions!G11</f>
        <v>980</v>
      </c>
      <c r="H42" s="12" t="n">
        <f aca="false">Assumptions!H11</f>
        <v>1250</v>
      </c>
      <c r="I42" s="12" t="n">
        <f aca="false">Assumptions!I11</f>
        <v>1550</v>
      </c>
    </row>
    <row r="43" customFormat="false" ht="15" hidden="false" customHeight="false" outlineLevel="0" collapsed="false">
      <c r="A43" s="6" t="s">
        <v>70</v>
      </c>
      <c r="B43" s="23" t="n">
        <f aca="false">Assumptions!B10/Assumptions!B6</f>
        <v>1.81818181818182</v>
      </c>
      <c r="C43" s="23" t="n">
        <f aca="false">Assumptions!C10/Assumptions!C6</f>
        <v>2.23255813953488</v>
      </c>
      <c r="D43" s="23" t="n">
        <f aca="false">Assumptions!D10/Assumptions!D6</f>
        <v>1.53846153846154</v>
      </c>
      <c r="E43" s="23" t="n">
        <f aca="false">Assumptions!E10/Assumptions!E6</f>
        <v>1.52380952380952</v>
      </c>
      <c r="F43" s="23" t="n">
        <f aca="false">Assumptions!F10/Assumptions!F6</f>
        <v>1.5</v>
      </c>
      <c r="G43" s="23" t="n">
        <f aca="false">Assumptions!G10/Assumptions!G6</f>
        <v>1.41304347826087</v>
      </c>
      <c r="H43" s="23" t="n">
        <f aca="false">Assumptions!H10/Assumptions!H6</f>
        <v>1.37096774193548</v>
      </c>
      <c r="I43" s="23" t="n">
        <f aca="false">Assumptions!I10/Assumptions!I6</f>
        <v>1.3125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I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9" min="2" style="0" width="12"/>
  </cols>
  <sheetData>
    <row r="1" customFormat="false" ht="18" hidden="false" customHeight="true" outlineLevel="0" collapsed="false">
      <c r="A1" s="1" t="s">
        <v>71</v>
      </c>
    </row>
    <row r="2" customFormat="false" ht="15" hidden="false" customHeight="false" outlineLevel="0" collapsed="false">
      <c r="A2" s="2" t="s">
        <v>39</v>
      </c>
    </row>
    <row r="4" customFormat="false" ht="25.5" hidden="false" customHeight="true" outlineLevel="0" collapsed="false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72</v>
      </c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 t="s">
        <v>73</v>
      </c>
      <c r="B6" s="12" t="n">
        <f aca="false">Assumptions!B22</f>
        <v>490</v>
      </c>
      <c r="C6" s="12" t="n">
        <f aca="false">Assumptions!C22</f>
        <v>364</v>
      </c>
      <c r="D6" s="12" t="n">
        <f aca="false">Assumptions!D22</f>
        <v>3300</v>
      </c>
      <c r="E6" s="12" t="n">
        <f aca="false">Assumptions!E22</f>
        <v>3050</v>
      </c>
      <c r="F6" s="12" t="n">
        <f aca="false">Assumptions!F22</f>
        <v>2700</v>
      </c>
      <c r="G6" s="12" t="n">
        <f aca="false">Assumptions!G22</f>
        <v>2350</v>
      </c>
      <c r="H6" s="12" t="n">
        <f aca="false">Assumptions!H22</f>
        <v>2100</v>
      </c>
      <c r="I6" s="12" t="n">
        <f aca="false">Assumptions!I22</f>
        <v>2050</v>
      </c>
    </row>
    <row r="7" customFormat="false" ht="15" hidden="false" customHeight="false" outlineLevel="0" collapsed="false">
      <c r="A7" s="6" t="s">
        <v>74</v>
      </c>
      <c r="B7" s="7" t="n">
        <v>8</v>
      </c>
      <c r="C7" s="7" t="n">
        <v>14</v>
      </c>
      <c r="D7" s="7" t="n">
        <v>42</v>
      </c>
      <c r="E7" s="7" t="n">
        <v>68</v>
      </c>
      <c r="F7" s="7" t="n">
        <v>105</v>
      </c>
      <c r="G7" s="7" t="n">
        <v>150</v>
      </c>
      <c r="H7" s="7" t="n">
        <v>200</v>
      </c>
      <c r="I7" s="7" t="n">
        <v>260</v>
      </c>
    </row>
    <row r="8" customFormat="false" ht="15" hidden="false" customHeight="false" outlineLevel="0" collapsed="false">
      <c r="A8" s="6" t="s">
        <v>75</v>
      </c>
      <c r="B8" s="7" t="n">
        <v>12</v>
      </c>
      <c r="C8" s="7" t="n">
        <v>18</v>
      </c>
      <c r="D8" s="7" t="n">
        <v>35</v>
      </c>
      <c r="E8" s="7" t="n">
        <v>40</v>
      </c>
      <c r="F8" s="7" t="n">
        <v>45</v>
      </c>
      <c r="G8" s="7" t="n">
        <v>50</v>
      </c>
      <c r="H8" s="7" t="n">
        <v>55</v>
      </c>
      <c r="I8" s="7" t="n">
        <v>60</v>
      </c>
    </row>
    <row r="9" customFormat="false" ht="15" hidden="false" customHeight="false" outlineLevel="0" collapsed="false">
      <c r="A9" s="13" t="s">
        <v>76</v>
      </c>
      <c r="B9" s="14" t="n">
        <f aca="false">SUM(B6:B8)</f>
        <v>510</v>
      </c>
      <c r="C9" s="14" t="n">
        <f aca="false">SUM(C6:C8)</f>
        <v>396</v>
      </c>
      <c r="D9" s="14" t="n">
        <f aca="false">SUM(D6:D8)</f>
        <v>3377</v>
      </c>
      <c r="E9" s="14" t="n">
        <f aca="false">SUM(E6:E8)</f>
        <v>3158</v>
      </c>
      <c r="F9" s="14" t="n">
        <f aca="false">SUM(F6:F8)</f>
        <v>2850</v>
      </c>
      <c r="G9" s="14" t="n">
        <f aca="false">SUM(G6:G8)</f>
        <v>2550</v>
      </c>
      <c r="H9" s="14" t="n">
        <f aca="false">SUM(H6:H8)</f>
        <v>2355</v>
      </c>
      <c r="I9" s="14" t="n">
        <f aca="false">SUM(I6:I8)</f>
        <v>2370</v>
      </c>
    </row>
    <row r="11" customFormat="false" ht="15" hidden="false" customHeight="false" outlineLevel="0" collapsed="false">
      <c r="A11" s="4" t="s">
        <v>77</v>
      </c>
      <c r="B11" s="5"/>
      <c r="C11" s="5"/>
      <c r="D11" s="5"/>
      <c r="E11" s="5"/>
      <c r="F11" s="5"/>
      <c r="G11" s="5"/>
      <c r="H11" s="5"/>
      <c r="I11" s="5"/>
    </row>
    <row r="12" customFormat="false" ht="15" hidden="false" customHeight="false" outlineLevel="0" collapsed="false">
      <c r="A12" s="6" t="s">
        <v>78</v>
      </c>
      <c r="B12" s="7" t="n">
        <v>45</v>
      </c>
      <c r="C12" s="7" t="n">
        <v>72</v>
      </c>
      <c r="D12" s="7" t="n">
        <v>220</v>
      </c>
      <c r="E12" s="7" t="n">
        <v>350</v>
      </c>
      <c r="F12" s="7" t="n">
        <v>480</v>
      </c>
      <c r="G12" s="7" t="n">
        <v>580</v>
      </c>
      <c r="H12" s="7" t="n">
        <v>650</v>
      </c>
      <c r="I12" s="7" t="n">
        <v>700</v>
      </c>
    </row>
    <row r="13" customFormat="false" ht="15" hidden="false" customHeight="false" outlineLevel="0" collapsed="false">
      <c r="A13" s="6" t="s">
        <v>79</v>
      </c>
      <c r="B13" s="7" t="n">
        <v>18</v>
      </c>
      <c r="C13" s="7" t="n">
        <v>28</v>
      </c>
      <c r="D13" s="7" t="n">
        <v>350</v>
      </c>
      <c r="E13" s="7" t="n">
        <v>320</v>
      </c>
      <c r="F13" s="7" t="n">
        <v>290</v>
      </c>
      <c r="G13" s="7" t="n">
        <v>260</v>
      </c>
      <c r="H13" s="7" t="n">
        <v>235</v>
      </c>
      <c r="I13" s="7" t="n">
        <v>215</v>
      </c>
    </row>
    <row r="14" customFormat="false" ht="15" hidden="false" customHeight="false" outlineLevel="0" collapsed="false">
      <c r="A14" s="6" t="s">
        <v>80</v>
      </c>
      <c r="B14" s="7" t="n">
        <v>210</v>
      </c>
      <c r="C14" s="7" t="n">
        <v>180</v>
      </c>
      <c r="D14" s="7" t="n">
        <v>1800</v>
      </c>
      <c r="E14" s="7" t="n">
        <v>1600</v>
      </c>
      <c r="F14" s="7" t="n">
        <v>1400</v>
      </c>
      <c r="G14" s="7" t="n">
        <v>1200</v>
      </c>
      <c r="H14" s="7" t="n">
        <v>1000</v>
      </c>
      <c r="I14" s="7" t="n">
        <v>900</v>
      </c>
    </row>
    <row r="15" customFormat="false" ht="15" hidden="false" customHeight="false" outlineLevel="0" collapsed="false">
      <c r="A15" s="6" t="s">
        <v>81</v>
      </c>
      <c r="B15" s="7" t="n">
        <v>15</v>
      </c>
      <c r="C15" s="7" t="n">
        <v>22</v>
      </c>
      <c r="D15" s="7" t="n">
        <v>45</v>
      </c>
      <c r="E15" s="7" t="n">
        <v>50</v>
      </c>
      <c r="F15" s="7" t="n">
        <v>55</v>
      </c>
      <c r="G15" s="7" t="n">
        <v>60</v>
      </c>
      <c r="H15" s="7" t="n">
        <v>65</v>
      </c>
      <c r="I15" s="7" t="n">
        <v>70</v>
      </c>
    </row>
    <row r="16" customFormat="false" ht="15" hidden="false" customHeight="false" outlineLevel="0" collapsed="false">
      <c r="A16" s="13" t="s">
        <v>82</v>
      </c>
      <c r="B16" s="14" t="n">
        <f aca="false">SUM(B12:B15)</f>
        <v>288</v>
      </c>
      <c r="C16" s="14" t="n">
        <f aca="false">SUM(C12:C15)</f>
        <v>302</v>
      </c>
      <c r="D16" s="14" t="n">
        <f aca="false">SUM(D12:D15)</f>
        <v>2415</v>
      </c>
      <c r="E16" s="14" t="n">
        <f aca="false">SUM(E12:E15)</f>
        <v>2320</v>
      </c>
      <c r="F16" s="14" t="n">
        <f aca="false">SUM(F12:F15)</f>
        <v>2225</v>
      </c>
      <c r="G16" s="14" t="n">
        <f aca="false">SUM(G12:G15)</f>
        <v>2100</v>
      </c>
      <c r="H16" s="14" t="n">
        <f aca="false">SUM(H12:H15)</f>
        <v>1950</v>
      </c>
      <c r="I16" s="14" t="n">
        <f aca="false">SUM(I12:I15)</f>
        <v>1885</v>
      </c>
    </row>
    <row r="17" customFormat="false" ht="15" hidden="false" customHeight="false" outlineLevel="0" collapsed="false">
      <c r="A17" s="24" t="s">
        <v>83</v>
      </c>
      <c r="B17" s="25" t="n">
        <f aca="false">B9+B16</f>
        <v>798</v>
      </c>
      <c r="C17" s="25" t="n">
        <f aca="false">C9+C16</f>
        <v>698</v>
      </c>
      <c r="D17" s="25" t="n">
        <f aca="false">D9+D16</f>
        <v>5792</v>
      </c>
      <c r="E17" s="25" t="n">
        <f aca="false">E9+E16</f>
        <v>5478</v>
      </c>
      <c r="F17" s="25" t="n">
        <f aca="false">F9+F16</f>
        <v>5075</v>
      </c>
      <c r="G17" s="25" t="n">
        <f aca="false">G9+G16</f>
        <v>4650</v>
      </c>
      <c r="H17" s="25" t="n">
        <f aca="false">H9+H16</f>
        <v>4305</v>
      </c>
      <c r="I17" s="25" t="n">
        <f aca="false">I9+I16</f>
        <v>4255</v>
      </c>
    </row>
    <row r="19" customFormat="false" ht="15" hidden="false" customHeight="false" outlineLevel="0" collapsed="false">
      <c r="A19" s="4" t="s">
        <v>84</v>
      </c>
      <c r="B19" s="5"/>
      <c r="C19" s="5"/>
      <c r="D19" s="5"/>
      <c r="E19" s="5"/>
      <c r="F19" s="5"/>
      <c r="G19" s="5"/>
      <c r="H19" s="5"/>
      <c r="I19" s="5"/>
    </row>
    <row r="20" customFormat="false" ht="15" hidden="false" customHeight="false" outlineLevel="0" collapsed="false">
      <c r="A20" s="6" t="s">
        <v>85</v>
      </c>
      <c r="B20" s="7" t="n">
        <v>28</v>
      </c>
      <c r="C20" s="7" t="n">
        <v>42</v>
      </c>
      <c r="D20" s="7" t="n">
        <v>95</v>
      </c>
      <c r="E20" s="7" t="n">
        <v>110</v>
      </c>
      <c r="F20" s="7" t="n">
        <v>130</v>
      </c>
      <c r="G20" s="7" t="n">
        <v>150</v>
      </c>
      <c r="H20" s="7" t="n">
        <v>165</v>
      </c>
      <c r="I20" s="7" t="n">
        <v>180</v>
      </c>
    </row>
    <row r="21" customFormat="false" ht="15" hidden="false" customHeight="false" outlineLevel="0" collapsed="false">
      <c r="A21" s="6" t="s">
        <v>86</v>
      </c>
      <c r="B21" s="7" t="n">
        <v>18</v>
      </c>
      <c r="C21" s="7" t="n">
        <v>35</v>
      </c>
      <c r="D21" s="7" t="n">
        <v>85</v>
      </c>
      <c r="E21" s="7" t="n">
        <v>140</v>
      </c>
      <c r="F21" s="7" t="n">
        <v>210</v>
      </c>
      <c r="G21" s="7" t="n">
        <v>290</v>
      </c>
      <c r="H21" s="7" t="n">
        <v>380</v>
      </c>
      <c r="I21" s="7" t="n">
        <v>480</v>
      </c>
    </row>
    <row r="22" customFormat="false" ht="15" hidden="false" customHeight="false" outlineLevel="0" collapsed="false">
      <c r="A22" s="6" t="s">
        <v>87</v>
      </c>
      <c r="B22" s="7" t="n">
        <v>22</v>
      </c>
      <c r="C22" s="7" t="n">
        <v>40</v>
      </c>
      <c r="D22" s="7" t="n">
        <v>120</v>
      </c>
      <c r="E22" s="7" t="n">
        <v>180</v>
      </c>
      <c r="F22" s="7" t="n">
        <v>260</v>
      </c>
      <c r="G22" s="7" t="n">
        <v>350</v>
      </c>
      <c r="H22" s="7" t="n">
        <v>450</v>
      </c>
      <c r="I22" s="7" t="n">
        <v>570</v>
      </c>
    </row>
    <row r="23" customFormat="false" ht="15" hidden="false" customHeight="false" outlineLevel="0" collapsed="false">
      <c r="A23" s="6" t="s">
        <v>88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</row>
    <row r="24" customFormat="false" ht="15" hidden="false" customHeight="false" outlineLevel="0" collapsed="false">
      <c r="A24" s="4" t="s">
        <v>89</v>
      </c>
      <c r="B24" s="18" t="n">
        <f aca="false">SUM(B20:B23)</f>
        <v>68</v>
      </c>
      <c r="C24" s="18" t="n">
        <f aca="false">SUM(C20:C23)</f>
        <v>117</v>
      </c>
      <c r="D24" s="18" t="n">
        <f aca="false">SUM(D20:D23)</f>
        <v>300</v>
      </c>
      <c r="E24" s="18" t="n">
        <f aca="false">SUM(E20:E23)</f>
        <v>430</v>
      </c>
      <c r="F24" s="18" t="n">
        <f aca="false">SUM(F20:F23)</f>
        <v>600</v>
      </c>
      <c r="G24" s="18" t="n">
        <f aca="false">SUM(G20:G23)</f>
        <v>790</v>
      </c>
      <c r="H24" s="18" t="n">
        <f aca="false">SUM(H20:H23)</f>
        <v>995</v>
      </c>
      <c r="I24" s="18" t="n">
        <f aca="false">SUM(I20:I23)</f>
        <v>1230</v>
      </c>
    </row>
    <row r="26" customFormat="false" ht="15" hidden="false" customHeight="false" outlineLevel="0" collapsed="false">
      <c r="A26" s="4" t="s">
        <v>90</v>
      </c>
      <c r="B26" s="5"/>
      <c r="C26" s="5"/>
      <c r="D26" s="5"/>
      <c r="E26" s="5"/>
      <c r="F26" s="5"/>
      <c r="G26" s="5"/>
      <c r="H26" s="5"/>
      <c r="I26" s="5"/>
    </row>
    <row r="27" customFormat="false" ht="15" hidden="false" customHeight="false" outlineLevel="0" collapsed="false">
      <c r="A27" s="6" t="s">
        <v>91</v>
      </c>
      <c r="B27" s="7" t="n">
        <v>920</v>
      </c>
      <c r="C27" s="7" t="n">
        <v>1180</v>
      </c>
      <c r="D27" s="7" t="n">
        <v>4200</v>
      </c>
      <c r="E27" s="7" t="n">
        <v>4450</v>
      </c>
      <c r="F27" s="7" t="n">
        <v>4650</v>
      </c>
      <c r="G27" s="7" t="n">
        <v>4820</v>
      </c>
      <c r="H27" s="7" t="n">
        <v>4980</v>
      </c>
      <c r="I27" s="7" t="n">
        <v>5120</v>
      </c>
    </row>
    <row r="28" customFormat="false" ht="15" hidden="false" customHeight="false" outlineLevel="0" collapsed="false">
      <c r="A28" s="6" t="s">
        <v>92</v>
      </c>
      <c r="B28" s="7" t="n">
        <v>-430</v>
      </c>
      <c r="C28" s="7" t="n">
        <v>-760</v>
      </c>
      <c r="D28" s="7" t="n">
        <v>-1270</v>
      </c>
      <c r="E28" s="7" t="n">
        <v>-1680</v>
      </c>
      <c r="F28" s="7" t="n">
        <v>-2120</v>
      </c>
      <c r="G28" s="7" t="n">
        <v>-2510</v>
      </c>
      <c r="H28" s="7" t="n">
        <v>-2790</v>
      </c>
      <c r="I28" s="7" t="n">
        <v>-2940</v>
      </c>
    </row>
    <row r="29" customFormat="false" ht="15" hidden="false" customHeight="false" outlineLevel="0" collapsed="false">
      <c r="A29" s="6" t="s">
        <v>93</v>
      </c>
      <c r="B29" s="7" t="n">
        <v>-5</v>
      </c>
      <c r="C29" s="7" t="n">
        <v>-8</v>
      </c>
      <c r="D29" s="7" t="n">
        <v>15</v>
      </c>
      <c r="E29" s="7" t="n">
        <v>10</v>
      </c>
      <c r="F29" s="7" t="n">
        <v>5</v>
      </c>
      <c r="G29" s="7" t="n">
        <v>0</v>
      </c>
      <c r="H29" s="7" t="n">
        <v>-5</v>
      </c>
      <c r="I29" s="7" t="n">
        <v>-5</v>
      </c>
    </row>
    <row r="30" customFormat="false" ht="15" hidden="false" customHeight="false" outlineLevel="0" collapsed="false">
      <c r="A30" s="13" t="s">
        <v>94</v>
      </c>
      <c r="B30" s="14" t="n">
        <f aca="false">SUM(B27:B29)</f>
        <v>485</v>
      </c>
      <c r="C30" s="14" t="n">
        <f aca="false">SUM(C27:C29)</f>
        <v>412</v>
      </c>
      <c r="D30" s="14" t="n">
        <f aca="false">SUM(D27:D29)</f>
        <v>2945</v>
      </c>
      <c r="E30" s="14" t="n">
        <f aca="false">SUM(E27:E29)</f>
        <v>2780</v>
      </c>
      <c r="F30" s="14" t="n">
        <f aca="false">SUM(F27:F29)</f>
        <v>2535</v>
      </c>
      <c r="G30" s="14" t="n">
        <f aca="false">SUM(G27:G29)</f>
        <v>2310</v>
      </c>
      <c r="H30" s="14" t="n">
        <f aca="false">SUM(H27:H29)</f>
        <v>2185</v>
      </c>
      <c r="I30" s="14" t="n">
        <f aca="false">SUM(I27:I29)</f>
        <v>2175</v>
      </c>
    </row>
    <row r="31" customFormat="false" ht="15" hidden="false" customHeight="false" outlineLevel="0" collapsed="false">
      <c r="A31" s="24" t="s">
        <v>95</v>
      </c>
      <c r="B31" s="25" t="n">
        <f aca="false">B24+B30</f>
        <v>553</v>
      </c>
      <c r="C31" s="25" t="n">
        <f aca="false">C24+C30</f>
        <v>529</v>
      </c>
      <c r="D31" s="25" t="n">
        <f aca="false">D24+D30</f>
        <v>3245</v>
      </c>
      <c r="E31" s="25" t="n">
        <f aca="false">E24+E30</f>
        <v>3210</v>
      </c>
      <c r="F31" s="25" t="n">
        <f aca="false">F24+F30</f>
        <v>3135</v>
      </c>
      <c r="G31" s="25" t="n">
        <f aca="false">G24+G30</f>
        <v>3100</v>
      </c>
      <c r="H31" s="25" t="n">
        <f aca="false">H24+H30</f>
        <v>3180</v>
      </c>
      <c r="I31" s="25" t="n">
        <f aca="false">I24+I30</f>
        <v>3405</v>
      </c>
    </row>
    <row r="33" customFormat="false" ht="15" hidden="false" customHeight="false" outlineLevel="0" collapsed="false">
      <c r="A33" s="4" t="s">
        <v>96</v>
      </c>
      <c r="B33" s="5"/>
      <c r="C33" s="5"/>
      <c r="D33" s="5"/>
      <c r="E33" s="5"/>
      <c r="F33" s="5"/>
      <c r="G33" s="5"/>
      <c r="H33" s="5"/>
      <c r="I33" s="5"/>
    </row>
    <row r="34" customFormat="false" ht="15" hidden="false" customHeight="false" outlineLevel="0" collapsed="false">
      <c r="A34" s="26" t="s">
        <v>97</v>
      </c>
      <c r="B34" s="27" t="n">
        <f aca="false">Assumptions!B22</f>
        <v>490</v>
      </c>
      <c r="C34" s="27" t="n">
        <f aca="false">Assumptions!C22</f>
        <v>364</v>
      </c>
      <c r="D34" s="27" t="n">
        <f aca="false">Assumptions!D22</f>
        <v>3300</v>
      </c>
      <c r="E34" s="27" t="n">
        <f aca="false">Assumptions!E22</f>
        <v>3050</v>
      </c>
      <c r="F34" s="27" t="n">
        <f aca="false">Assumptions!F22</f>
        <v>2700</v>
      </c>
      <c r="G34" s="27" t="n">
        <f aca="false">Assumptions!G22</f>
        <v>2350</v>
      </c>
      <c r="H34" s="27" t="n">
        <f aca="false">Assumptions!H22</f>
        <v>2100</v>
      </c>
      <c r="I34" s="27" t="n">
        <f aca="false">Assumptions!I22</f>
        <v>2050</v>
      </c>
    </row>
    <row r="35" customFormat="false" ht="15" hidden="false" customHeight="false" outlineLevel="0" collapsed="false">
      <c r="A35" s="28" t="s">
        <v>98</v>
      </c>
      <c r="B35" s="29" t="n">
        <f aca="false">Assumptions!B25</f>
        <v>-155</v>
      </c>
      <c r="C35" s="29" t="n">
        <f aca="false">Assumptions!C25</f>
        <v>-130</v>
      </c>
      <c r="D35" s="29" t="n">
        <f aca="false">Assumptions!D25</f>
        <v>-195</v>
      </c>
      <c r="E35" s="29" t="n">
        <f aca="false">Assumptions!E25</f>
        <v>-250</v>
      </c>
      <c r="F35" s="29" t="n">
        <f aca="false">Assumptions!F25</f>
        <v>-350</v>
      </c>
      <c r="G35" s="29" t="n">
        <f aca="false">Assumptions!G25</f>
        <v>-350</v>
      </c>
      <c r="H35" s="29" t="n">
        <f aca="false">Assumptions!H25</f>
        <v>-250</v>
      </c>
      <c r="I35" s="29" t="n">
        <f aca="false">Assumptions!I25</f>
        <v>-100</v>
      </c>
    </row>
    <row r="36" customFormat="false" ht="15" hidden="false" customHeight="false" outlineLevel="0" collapsed="false">
      <c r="A36" s="6" t="s">
        <v>99</v>
      </c>
      <c r="B36" s="30" t="n">
        <f aca="false">-B34/B35</f>
        <v>3.16129032258065</v>
      </c>
      <c r="C36" s="30" t="n">
        <f aca="false">-C34/C35</f>
        <v>2.8</v>
      </c>
      <c r="D36" s="30" t="n">
        <f aca="false">-D34/D35</f>
        <v>16.9230769230769</v>
      </c>
      <c r="E36" s="30" t="n">
        <f aca="false">-E34/E35</f>
        <v>12.2</v>
      </c>
      <c r="F36" s="30" t="n">
        <f aca="false">-F34/F35</f>
        <v>7.71428571428571</v>
      </c>
      <c r="G36" s="30" t="n">
        <f aca="false">-G34/G35</f>
        <v>6.71428571428571</v>
      </c>
      <c r="H36" s="30" t="n">
        <f aca="false">-H34/H35</f>
        <v>8.4</v>
      </c>
      <c r="I36" s="30" t="n">
        <f aca="false">-I34/I35</f>
        <v>20.5</v>
      </c>
    </row>
    <row r="37" customFormat="false" ht="15" hidden="false" customHeight="false" outlineLevel="0" collapsed="false">
      <c r="A37" s="6" t="s">
        <v>100</v>
      </c>
      <c r="B37" s="17" t="n">
        <f aca="false">B34</f>
        <v>490</v>
      </c>
      <c r="C37" s="17" t="n">
        <f aca="false">C34</f>
        <v>364</v>
      </c>
      <c r="D37" s="17" t="n">
        <f aca="false">D34</f>
        <v>3300</v>
      </c>
      <c r="E37" s="17" t="n">
        <f aca="false">E34</f>
        <v>3050</v>
      </c>
      <c r="F37" s="17" t="n">
        <f aca="false">F34</f>
        <v>2700</v>
      </c>
      <c r="G37" s="17" t="n">
        <f aca="false">G34</f>
        <v>2350</v>
      </c>
      <c r="H37" s="17" t="n">
        <f aca="false">H34</f>
        <v>2100</v>
      </c>
      <c r="I37" s="17" t="n">
        <f aca="false">I34</f>
        <v>2050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I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9" min="2" style="0" width="12"/>
  </cols>
  <sheetData>
    <row r="1" customFormat="false" ht="18" hidden="false" customHeight="true" outlineLevel="0" collapsed="false">
      <c r="A1" s="1" t="s">
        <v>101</v>
      </c>
    </row>
    <row r="2" customFormat="false" ht="15" hidden="false" customHeight="false" outlineLevel="0" collapsed="false">
      <c r="A2" s="2" t="s">
        <v>39</v>
      </c>
    </row>
    <row r="4" customFormat="false" ht="25.5" hidden="false" customHeight="true" outlineLevel="0" collapsed="false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102</v>
      </c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 t="s">
        <v>60</v>
      </c>
      <c r="B6" s="12" t="n">
        <f aca="false">'Income Statement'!B28</f>
        <v>-273.5</v>
      </c>
      <c r="C6" s="12" t="n">
        <f aca="false">'Income Statement'!C28</f>
        <v>-440.53</v>
      </c>
      <c r="D6" s="12" t="n">
        <f aca="false">'Income Statement'!D28</f>
        <v>-739.5</v>
      </c>
      <c r="E6" s="12" t="n">
        <f aca="false">'Income Statement'!E28</f>
        <v>-366.8</v>
      </c>
      <c r="F6" s="12" t="n">
        <f aca="false">'Income Statement'!F28</f>
        <v>-368.2</v>
      </c>
      <c r="G6" s="12" t="n">
        <f aca="false">'Income Statement'!G28</f>
        <v>-342.4</v>
      </c>
      <c r="H6" s="12" t="n">
        <f aca="false">'Income Statement'!H28</f>
        <v>-280.6</v>
      </c>
      <c r="I6" s="12" t="n">
        <f aca="false">'Income Statement'!I28</f>
        <v>-189</v>
      </c>
    </row>
    <row r="7" customFormat="false" ht="15" hidden="false" customHeight="false" outlineLevel="0" collapsed="false">
      <c r="A7" s="6" t="s">
        <v>103</v>
      </c>
      <c r="B7" s="12" t="n">
        <f aca="false">Assumptions!B17</f>
        <v>12</v>
      </c>
      <c r="C7" s="12" t="n">
        <f aca="false">Assumptions!C17</f>
        <v>18</v>
      </c>
      <c r="D7" s="12" t="n">
        <f aca="false">Assumptions!D17</f>
        <v>35</v>
      </c>
      <c r="E7" s="12" t="n">
        <f aca="false">Assumptions!E17</f>
        <v>55</v>
      </c>
      <c r="F7" s="12" t="n">
        <f aca="false">Assumptions!F17</f>
        <v>75</v>
      </c>
      <c r="G7" s="12" t="n">
        <f aca="false">Assumptions!G17</f>
        <v>95</v>
      </c>
      <c r="H7" s="12" t="n">
        <f aca="false">Assumptions!H17</f>
        <v>110</v>
      </c>
      <c r="I7" s="12" t="n">
        <f aca="false">Assumptions!I17</f>
        <v>120</v>
      </c>
    </row>
    <row r="8" customFormat="false" ht="15" hidden="false" customHeight="false" outlineLevel="0" collapsed="false">
      <c r="A8" s="6" t="s">
        <v>104</v>
      </c>
      <c r="B8" s="12" t="n">
        <f aca="false">Assumptions!B18</f>
        <v>45</v>
      </c>
      <c r="C8" s="12" t="n">
        <f aca="false">Assumptions!C18</f>
        <v>55</v>
      </c>
      <c r="D8" s="12" t="n">
        <f aca="false">Assumptions!D18</f>
        <v>70</v>
      </c>
      <c r="E8" s="12" t="n">
        <f aca="false">Assumptions!E18</f>
        <v>80</v>
      </c>
      <c r="F8" s="12" t="n">
        <f aca="false">Assumptions!F18</f>
        <v>90</v>
      </c>
      <c r="G8" s="12" t="n">
        <f aca="false">Assumptions!G18</f>
        <v>95</v>
      </c>
      <c r="H8" s="12" t="n">
        <f aca="false">Assumptions!H18</f>
        <v>100</v>
      </c>
      <c r="I8" s="12" t="n">
        <f aca="false">Assumptions!I18</f>
        <v>105</v>
      </c>
    </row>
    <row r="9" customFormat="false" ht="15" hidden="false" customHeight="false" outlineLevel="0" collapsed="false">
      <c r="A9" s="6" t="s">
        <v>105</v>
      </c>
      <c r="B9" s="7" t="n">
        <v>45</v>
      </c>
      <c r="C9" s="7" t="n">
        <v>175</v>
      </c>
      <c r="D9" s="7" t="n">
        <v>400</v>
      </c>
      <c r="E9" s="7" t="n">
        <v>50</v>
      </c>
      <c r="F9" s="7" t="n">
        <v>20</v>
      </c>
      <c r="G9" s="7" t="n">
        <v>10</v>
      </c>
      <c r="H9" s="7" t="n">
        <v>5</v>
      </c>
      <c r="I9" s="7" t="n">
        <v>5</v>
      </c>
    </row>
    <row r="10" customFormat="false" ht="15" hidden="false" customHeight="false" outlineLevel="0" collapsed="false">
      <c r="A10" s="6" t="s">
        <v>106</v>
      </c>
      <c r="B10" s="7" t="n">
        <v>-8</v>
      </c>
      <c r="C10" s="7" t="n">
        <v>-15</v>
      </c>
      <c r="D10" s="7" t="n">
        <v>-45</v>
      </c>
      <c r="E10" s="7" t="n">
        <v>-55</v>
      </c>
      <c r="F10" s="7" t="n">
        <v>-70</v>
      </c>
      <c r="G10" s="7" t="n">
        <v>-75</v>
      </c>
      <c r="H10" s="7" t="n">
        <v>-80</v>
      </c>
      <c r="I10" s="7" t="n">
        <v>-85</v>
      </c>
    </row>
    <row r="11" customFormat="false" ht="15" hidden="false" customHeight="false" outlineLevel="0" collapsed="false">
      <c r="A11" s="13" t="s">
        <v>107</v>
      </c>
      <c r="B11" s="14" t="n">
        <f aca="false">SUM(B6:B10)</f>
        <v>-179.5</v>
      </c>
      <c r="C11" s="14" t="n">
        <f aca="false">SUM(C6:C10)</f>
        <v>-207.53</v>
      </c>
      <c r="D11" s="14" t="n">
        <f aca="false">SUM(D6:D10)</f>
        <v>-279.5</v>
      </c>
      <c r="E11" s="14" t="n">
        <f aca="false">SUM(E6:E10)</f>
        <v>-236.8</v>
      </c>
      <c r="F11" s="14" t="n">
        <f aca="false">SUM(F6:F10)</f>
        <v>-253.2</v>
      </c>
      <c r="G11" s="14" t="n">
        <f aca="false">SUM(G6:G10)</f>
        <v>-217.4</v>
      </c>
      <c r="H11" s="14" t="n">
        <f aca="false">SUM(H6:H10)</f>
        <v>-145.6</v>
      </c>
      <c r="I11" s="14" t="n">
        <f aca="false">SUM(I6:I10)</f>
        <v>-44</v>
      </c>
    </row>
    <row r="13" customFormat="false" ht="15" hidden="false" customHeight="false" outlineLevel="0" collapsed="false">
      <c r="A13" s="4" t="s">
        <v>108</v>
      </c>
      <c r="B13" s="5"/>
      <c r="C13" s="5"/>
      <c r="D13" s="5"/>
      <c r="E13" s="5"/>
      <c r="F13" s="5"/>
      <c r="G13" s="5"/>
      <c r="H13" s="5"/>
      <c r="I13" s="5"/>
    </row>
    <row r="14" customFormat="false" ht="15" hidden="false" customHeight="false" outlineLevel="0" collapsed="false">
      <c r="A14" s="6" t="s">
        <v>109</v>
      </c>
      <c r="B14" s="7" t="n">
        <v>-55</v>
      </c>
      <c r="C14" s="7" t="n">
        <v>-68</v>
      </c>
      <c r="D14" s="7" t="n">
        <v>-165</v>
      </c>
      <c r="E14" s="7" t="n">
        <v>-200</v>
      </c>
      <c r="F14" s="7" t="n">
        <v>-220</v>
      </c>
      <c r="G14" s="7" t="n">
        <v>-210</v>
      </c>
      <c r="H14" s="7" t="n">
        <v>-185</v>
      </c>
      <c r="I14" s="7" t="n">
        <v>-160</v>
      </c>
    </row>
    <row r="15" customFormat="false" ht="15" hidden="false" customHeight="false" outlineLevel="0" collapsed="false">
      <c r="A15" s="6" t="s">
        <v>110</v>
      </c>
      <c r="B15" s="7" t="n">
        <v>-85</v>
      </c>
      <c r="C15" s="7" t="n">
        <v>35</v>
      </c>
      <c r="D15" s="7" t="n">
        <v>-1500</v>
      </c>
      <c r="E15" s="7" t="n">
        <v>200</v>
      </c>
      <c r="F15" s="7" t="n">
        <v>200</v>
      </c>
      <c r="G15" s="7" t="n">
        <v>200</v>
      </c>
      <c r="H15" s="7" t="n">
        <v>150</v>
      </c>
      <c r="I15" s="7" t="n">
        <v>50</v>
      </c>
    </row>
    <row r="16" customFormat="false" ht="15" hidden="false" customHeight="false" outlineLevel="0" collapsed="false">
      <c r="A16" s="6" t="s">
        <v>111</v>
      </c>
      <c r="B16" s="7" t="n">
        <v>0</v>
      </c>
      <c r="C16" s="7" t="n">
        <v>-20</v>
      </c>
      <c r="D16" s="7" t="n">
        <v>-185</v>
      </c>
      <c r="E16" s="7" t="n">
        <v>-30</v>
      </c>
      <c r="F16" s="7" t="n">
        <v>0</v>
      </c>
      <c r="G16" s="7" t="n">
        <v>0</v>
      </c>
      <c r="H16" s="7" t="n">
        <v>0</v>
      </c>
      <c r="I16" s="7" t="n">
        <v>0</v>
      </c>
    </row>
    <row r="17" customFormat="false" ht="15" hidden="false" customHeight="false" outlineLevel="0" collapsed="false">
      <c r="A17" s="13" t="s">
        <v>112</v>
      </c>
      <c r="B17" s="14" t="n">
        <f aca="false">SUM(B14:B16)</f>
        <v>-140</v>
      </c>
      <c r="C17" s="14" t="n">
        <f aca="false">SUM(C14:C16)</f>
        <v>-53</v>
      </c>
      <c r="D17" s="14" t="n">
        <f aca="false">SUM(D14:D16)</f>
        <v>-1850</v>
      </c>
      <c r="E17" s="14" t="n">
        <f aca="false">SUM(E14:E16)</f>
        <v>-30</v>
      </c>
      <c r="F17" s="14" t="n">
        <f aca="false">SUM(F14:F16)</f>
        <v>-20</v>
      </c>
      <c r="G17" s="14" t="n">
        <f aca="false">SUM(G14:G16)</f>
        <v>-10</v>
      </c>
      <c r="H17" s="14" t="n">
        <f aca="false">SUM(H14:H16)</f>
        <v>-35</v>
      </c>
      <c r="I17" s="14" t="n">
        <f aca="false">SUM(I14:I16)</f>
        <v>-110</v>
      </c>
    </row>
    <row r="19" customFormat="false" ht="15" hidden="false" customHeight="false" outlineLevel="0" collapsed="false">
      <c r="A19" s="4" t="s">
        <v>113</v>
      </c>
      <c r="B19" s="5"/>
      <c r="C19" s="5"/>
      <c r="D19" s="5"/>
      <c r="E19" s="5"/>
      <c r="F19" s="5"/>
      <c r="G19" s="5"/>
      <c r="H19" s="5"/>
      <c r="I19" s="5"/>
    </row>
    <row r="20" customFormat="false" ht="15" hidden="false" customHeight="false" outlineLevel="0" collapsed="false">
      <c r="A20" s="6" t="s">
        <v>114</v>
      </c>
      <c r="B20" s="7" t="n">
        <v>280</v>
      </c>
      <c r="C20" s="7" t="n">
        <v>60</v>
      </c>
      <c r="D20" s="7" t="n">
        <v>2900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</row>
    <row r="21" customFormat="false" ht="15" hidden="false" customHeight="false" outlineLevel="0" collapsed="false">
      <c r="A21" s="6" t="s">
        <v>115</v>
      </c>
      <c r="B21" s="7" t="n">
        <v>-5</v>
      </c>
      <c r="C21" s="7" t="n">
        <v>-5</v>
      </c>
      <c r="D21" s="7" t="n">
        <v>-10</v>
      </c>
      <c r="E21" s="7" t="n">
        <v>-10</v>
      </c>
      <c r="F21" s="7" t="n">
        <v>-10</v>
      </c>
      <c r="G21" s="7" t="n">
        <v>-10</v>
      </c>
      <c r="H21" s="7" t="n">
        <v>-10</v>
      </c>
      <c r="I21" s="7" t="n">
        <v>-10</v>
      </c>
    </row>
    <row r="22" customFormat="false" ht="15" hidden="false" customHeight="false" outlineLevel="0" collapsed="false">
      <c r="A22" s="13" t="s">
        <v>116</v>
      </c>
      <c r="B22" s="14" t="n">
        <f aca="false">B20+B21</f>
        <v>275</v>
      </c>
      <c r="C22" s="14" t="n">
        <f aca="false">C20+C21</f>
        <v>55</v>
      </c>
      <c r="D22" s="14" t="n">
        <f aca="false">D20+D21</f>
        <v>2890</v>
      </c>
      <c r="E22" s="14" t="n">
        <f aca="false">E20+E21</f>
        <v>-10</v>
      </c>
      <c r="F22" s="14" t="n">
        <f aca="false">F20+F21</f>
        <v>-10</v>
      </c>
      <c r="G22" s="14" t="n">
        <f aca="false">G20+G21</f>
        <v>-10</v>
      </c>
      <c r="H22" s="14" t="n">
        <f aca="false">H20+H21</f>
        <v>-10</v>
      </c>
      <c r="I22" s="14" t="n">
        <f aca="false">I20+I21</f>
        <v>-10</v>
      </c>
    </row>
    <row r="24" customFormat="false" ht="15" hidden="false" customHeight="false" outlineLevel="0" collapsed="false">
      <c r="A24" s="4" t="s">
        <v>117</v>
      </c>
      <c r="B24" s="18" t="n">
        <f aca="false">B11+B17+B22</f>
        <v>-44.5</v>
      </c>
      <c r="C24" s="18" t="n">
        <f aca="false">C11+C17+C22</f>
        <v>-205.53</v>
      </c>
      <c r="D24" s="18" t="n">
        <f aca="false">D11+D17+D22</f>
        <v>760.5</v>
      </c>
      <c r="E24" s="18" t="n">
        <f aca="false">E11+E17+E22</f>
        <v>-276.8</v>
      </c>
      <c r="F24" s="18" t="n">
        <f aca="false">F11+F17+F22</f>
        <v>-283.2</v>
      </c>
      <c r="G24" s="18" t="n">
        <f aca="false">G11+G17+G22</f>
        <v>-237.4</v>
      </c>
      <c r="H24" s="18" t="n">
        <f aca="false">H11+H17+H22</f>
        <v>-190.6</v>
      </c>
      <c r="I24" s="18" t="n">
        <f aca="false">I11+I17+I22</f>
        <v>-164</v>
      </c>
    </row>
    <row r="25" customFormat="false" ht="15" hidden="false" customHeight="false" outlineLevel="0" collapsed="false">
      <c r="A25" s="6" t="s">
        <v>118</v>
      </c>
      <c r="B25" s="7" t="n">
        <v>218</v>
      </c>
      <c r="C25" s="17" t="n">
        <f aca="false">B26</f>
        <v>173.5</v>
      </c>
      <c r="D25" s="17" t="n">
        <f aca="false">C26</f>
        <v>-32.03</v>
      </c>
      <c r="E25" s="17" t="n">
        <f aca="false">D26</f>
        <v>728.47</v>
      </c>
      <c r="F25" s="17" t="n">
        <f aca="false">E26</f>
        <v>451.67</v>
      </c>
      <c r="G25" s="17" t="n">
        <f aca="false">F26</f>
        <v>168.47</v>
      </c>
      <c r="H25" s="17" t="n">
        <f aca="false">G26</f>
        <v>-68.93</v>
      </c>
      <c r="I25" s="17" t="n">
        <f aca="false">H26</f>
        <v>-259.53</v>
      </c>
    </row>
    <row r="26" customFormat="false" ht="15" hidden="false" customHeight="false" outlineLevel="0" collapsed="false">
      <c r="A26" s="13" t="s">
        <v>119</v>
      </c>
      <c r="B26" s="14" t="n">
        <f aca="false">B25+B24</f>
        <v>173.5</v>
      </c>
      <c r="C26" s="14" t="n">
        <f aca="false">C25+C24</f>
        <v>-32.03</v>
      </c>
      <c r="D26" s="14" t="n">
        <f aca="false">D25+D24</f>
        <v>728.47</v>
      </c>
      <c r="E26" s="14" t="n">
        <f aca="false">E25+E24</f>
        <v>451.67</v>
      </c>
      <c r="F26" s="14" t="n">
        <f aca="false">F25+F24</f>
        <v>168.47</v>
      </c>
      <c r="G26" s="14" t="n">
        <f aca="false">G25+G24</f>
        <v>-68.93</v>
      </c>
      <c r="H26" s="14" t="n">
        <f aca="false">H25+H24</f>
        <v>-259.53</v>
      </c>
      <c r="I26" s="14" t="n">
        <f aca="false">I25+I24</f>
        <v>-423.53</v>
      </c>
    </row>
    <row r="28" customFormat="false" ht="15" hidden="false" customHeight="false" outlineLevel="0" collapsed="false">
      <c r="A28" s="4" t="s">
        <v>120</v>
      </c>
      <c r="B28" s="5"/>
      <c r="C28" s="5"/>
      <c r="D28" s="5"/>
      <c r="E28" s="5"/>
      <c r="F28" s="5"/>
      <c r="G28" s="5"/>
      <c r="H28" s="5"/>
      <c r="I28" s="5"/>
    </row>
    <row r="29" customFormat="false" ht="15" hidden="false" customHeight="false" outlineLevel="0" collapsed="false">
      <c r="A29" s="6" t="s">
        <v>121</v>
      </c>
      <c r="B29" s="17" t="n">
        <f aca="false">B11</f>
        <v>-179.5</v>
      </c>
      <c r="C29" s="17" t="n">
        <f aca="false">C11</f>
        <v>-207.53</v>
      </c>
      <c r="D29" s="17" t="n">
        <f aca="false">D11</f>
        <v>-279.5</v>
      </c>
      <c r="E29" s="17" t="n">
        <f aca="false">E11</f>
        <v>-236.8</v>
      </c>
      <c r="F29" s="17" t="n">
        <f aca="false">F11</f>
        <v>-253.2</v>
      </c>
      <c r="G29" s="17" t="n">
        <f aca="false">G11</f>
        <v>-217.4</v>
      </c>
      <c r="H29" s="17" t="n">
        <f aca="false">H11</f>
        <v>-145.6</v>
      </c>
      <c r="I29" s="17" t="n">
        <f aca="false">I11</f>
        <v>-44</v>
      </c>
    </row>
    <row r="30" customFormat="false" ht="15" hidden="false" customHeight="false" outlineLevel="0" collapsed="false">
      <c r="A30" s="6" t="s">
        <v>122</v>
      </c>
      <c r="B30" s="17" t="n">
        <f aca="false">B14</f>
        <v>-55</v>
      </c>
      <c r="C30" s="17" t="n">
        <f aca="false">C14</f>
        <v>-68</v>
      </c>
      <c r="D30" s="17" t="n">
        <f aca="false">D14</f>
        <v>-165</v>
      </c>
      <c r="E30" s="17" t="n">
        <f aca="false">E14</f>
        <v>-200</v>
      </c>
      <c r="F30" s="17" t="n">
        <f aca="false">F14</f>
        <v>-220</v>
      </c>
      <c r="G30" s="17" t="n">
        <f aca="false">G14</f>
        <v>-210</v>
      </c>
      <c r="H30" s="17" t="n">
        <f aca="false">H14</f>
        <v>-185</v>
      </c>
      <c r="I30" s="17" t="n">
        <f aca="false">I14</f>
        <v>-160</v>
      </c>
    </row>
    <row r="31" customFormat="false" ht="15" hidden="false" customHeight="false" outlineLevel="0" collapsed="false">
      <c r="A31" s="13" t="s">
        <v>123</v>
      </c>
      <c r="B31" s="14" t="n">
        <f aca="false">B29+B30</f>
        <v>-234.5</v>
      </c>
      <c r="C31" s="14" t="n">
        <f aca="false">C29+C30</f>
        <v>-275.53</v>
      </c>
      <c r="D31" s="14" t="n">
        <f aca="false">D29+D30</f>
        <v>-444.5</v>
      </c>
      <c r="E31" s="14" t="n">
        <f aca="false">E29+E30</f>
        <v>-436.8</v>
      </c>
      <c r="F31" s="14" t="n">
        <f aca="false">F29+F30</f>
        <v>-473.2</v>
      </c>
      <c r="G31" s="14" t="n">
        <f aca="false">G29+G30</f>
        <v>-427.4</v>
      </c>
      <c r="H31" s="14" t="n">
        <f aca="false">H29+H30</f>
        <v>-330.6</v>
      </c>
      <c r="I31" s="14" t="n">
        <f aca="false">I29+I30</f>
        <v>-204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F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6" min="2" style="0" width="14"/>
  </cols>
  <sheetData>
    <row r="1" customFormat="false" ht="18" hidden="false" customHeight="true" outlineLevel="0" collapsed="false">
      <c r="A1" s="1" t="s">
        <v>124</v>
      </c>
    </row>
    <row r="2" customFormat="false" ht="15" hidden="false" customHeight="false" outlineLevel="0" collapsed="false">
      <c r="A2" s="2" t="s">
        <v>125</v>
      </c>
    </row>
    <row r="4" customFormat="false" ht="25.5" hidden="false" customHeight="true" outlineLevel="0" collapsed="false">
      <c r="A4" s="3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</row>
    <row r="5" customFormat="false" ht="15" hidden="false" customHeight="false" outlineLevel="0" collapsed="false">
      <c r="A5" s="4" t="s">
        <v>126</v>
      </c>
      <c r="B5" s="5"/>
      <c r="C5" s="5"/>
      <c r="D5" s="5"/>
      <c r="E5" s="5"/>
      <c r="F5" s="5"/>
    </row>
    <row r="6" customFormat="false" ht="37.5" hidden="false" customHeight="true" outlineLevel="0" collapsed="false">
      <c r="A6" s="31" t="s">
        <v>127</v>
      </c>
      <c r="B6" s="31"/>
      <c r="C6" s="31"/>
      <c r="D6" s="31"/>
      <c r="E6" s="31"/>
      <c r="F6" s="31"/>
    </row>
    <row r="8" customFormat="false" ht="15" hidden="false" customHeight="false" outlineLevel="0" collapsed="false">
      <c r="A8" s="6" t="s">
        <v>128</v>
      </c>
      <c r="B8" s="12" t="n">
        <f aca="false">'Income Statement'!E8</f>
        <v>210</v>
      </c>
      <c r="C8" s="12" t="n">
        <f aca="false">'Income Statement'!F8</f>
        <v>320</v>
      </c>
      <c r="D8" s="12" t="n">
        <f aca="false">'Income Statement'!G8</f>
        <v>460</v>
      </c>
      <c r="E8" s="12" t="n">
        <f aca="false">'Income Statement'!H8</f>
        <v>620</v>
      </c>
      <c r="F8" s="12" t="n">
        <f aca="false">'Income Statement'!I8</f>
        <v>800</v>
      </c>
    </row>
    <row r="9" customFormat="false" ht="15" hidden="false" customHeight="false" outlineLevel="0" collapsed="false">
      <c r="A9" s="6" t="s">
        <v>129</v>
      </c>
      <c r="B9" s="17" t="n">
        <f aca="false">'Income Statement'!F8</f>
        <v>320</v>
      </c>
      <c r="C9" s="17" t="n">
        <f aca="false">'Income Statement'!G8</f>
        <v>460</v>
      </c>
      <c r="D9" s="17" t="n">
        <f aca="false">'Income Statement'!H8</f>
        <v>620</v>
      </c>
      <c r="E9" s="17" t="n">
        <f aca="false">'Income Statement'!I8</f>
        <v>800</v>
      </c>
      <c r="F9" s="17" t="n">
        <f aca="false">'Income Statement'!I8*1.29</f>
        <v>1032</v>
      </c>
    </row>
    <row r="10" customFormat="false" ht="15" hidden="false" customHeight="false" outlineLevel="0" collapsed="false">
      <c r="A10" s="6" t="s">
        <v>97</v>
      </c>
      <c r="B10" s="12" t="n">
        <f aca="false">Assumptions!E22</f>
        <v>3050</v>
      </c>
      <c r="C10" s="12" t="n">
        <f aca="false">Assumptions!F22</f>
        <v>2700</v>
      </c>
      <c r="D10" s="12" t="n">
        <f aca="false">Assumptions!G22</f>
        <v>2350</v>
      </c>
      <c r="E10" s="12" t="n">
        <f aca="false">Assumptions!H22</f>
        <v>2100</v>
      </c>
      <c r="F10" s="12" t="n">
        <f aca="false">Assumptions!I22</f>
        <v>2050</v>
      </c>
    </row>
    <row r="11" customFormat="false" ht="15" hidden="false" customHeight="false" outlineLevel="0" collapsed="false">
      <c r="A11" s="6" t="s">
        <v>66</v>
      </c>
      <c r="B11" s="21" t="n">
        <f aca="false">Assumptions!E24</f>
        <v>300</v>
      </c>
      <c r="C11" s="21" t="n">
        <f aca="false">Assumptions!F24</f>
        <v>308</v>
      </c>
      <c r="D11" s="21" t="n">
        <f aca="false">Assumptions!G24</f>
        <v>315</v>
      </c>
      <c r="E11" s="21" t="n">
        <f aca="false">Assumptions!H24</f>
        <v>320</v>
      </c>
      <c r="F11" s="21" t="n">
        <f aca="false">Assumptions!I24</f>
        <v>325</v>
      </c>
    </row>
    <row r="13" customFormat="false" ht="15" hidden="false" customHeight="false" outlineLevel="0" collapsed="false">
      <c r="A13" s="4" t="s">
        <v>130</v>
      </c>
      <c r="B13" s="5"/>
      <c r="C13" s="5"/>
      <c r="D13" s="5"/>
      <c r="E13" s="5"/>
      <c r="F13" s="5"/>
    </row>
    <row r="14" customFormat="false" ht="15" hidden="false" customHeight="false" outlineLevel="0" collapsed="false">
      <c r="A14" s="6" t="s">
        <v>131</v>
      </c>
      <c r="B14" s="32" t="n">
        <f aca="false">Assumptions!E28</f>
        <v>55</v>
      </c>
      <c r="C14" s="32" t="n">
        <f aca="false">Assumptions!F28</f>
        <v>45</v>
      </c>
      <c r="D14" s="32" t="n">
        <f aca="false">Assumptions!G28</f>
        <v>35</v>
      </c>
      <c r="E14" s="32" t="n">
        <f aca="false">Assumptions!H28</f>
        <v>28</v>
      </c>
      <c r="F14" s="32" t="n">
        <f aca="false">Assumptions!I28</f>
        <v>22</v>
      </c>
    </row>
    <row r="15" customFormat="false" ht="15" hidden="false" customHeight="false" outlineLevel="0" collapsed="false">
      <c r="A15" s="6" t="s">
        <v>132</v>
      </c>
      <c r="B15" s="17" t="n">
        <f aca="false">B9*B14</f>
        <v>17600</v>
      </c>
      <c r="C15" s="17" t="n">
        <f aca="false">C9*C14</f>
        <v>20700</v>
      </c>
      <c r="D15" s="17" t="n">
        <f aca="false">D9*D14</f>
        <v>21700</v>
      </c>
      <c r="E15" s="17" t="n">
        <f aca="false">E9*E14</f>
        <v>22400</v>
      </c>
      <c r="F15" s="17" t="n">
        <f aca="false">F9*F14</f>
        <v>22704</v>
      </c>
    </row>
    <row r="16" customFormat="false" ht="15" hidden="false" customHeight="false" outlineLevel="0" collapsed="false">
      <c r="A16" s="6" t="s">
        <v>133</v>
      </c>
      <c r="B16" s="17" t="n">
        <f aca="false">B15+B10</f>
        <v>20650</v>
      </c>
      <c r="C16" s="17" t="n">
        <f aca="false">C15+C10</f>
        <v>23400</v>
      </c>
      <c r="D16" s="17" t="n">
        <f aca="false">D15+D10</f>
        <v>24050</v>
      </c>
      <c r="E16" s="17" t="n">
        <f aca="false">E15+E10</f>
        <v>24500</v>
      </c>
      <c r="F16" s="17" t="n">
        <f aca="false">F15+F10</f>
        <v>24754</v>
      </c>
    </row>
    <row r="17" customFormat="false" ht="15" hidden="false" customHeight="false" outlineLevel="0" collapsed="false">
      <c r="A17" s="33" t="s">
        <v>134</v>
      </c>
      <c r="B17" s="34" t="n">
        <f aca="false">B16/B11</f>
        <v>68.8333333333333</v>
      </c>
      <c r="C17" s="34" t="n">
        <f aca="false">C16/C11</f>
        <v>75.974025974026</v>
      </c>
      <c r="D17" s="34" t="n">
        <f aca="false">D16/D11</f>
        <v>76.3492063492064</v>
      </c>
      <c r="E17" s="34" t="n">
        <f aca="false">E16/E11</f>
        <v>76.5625</v>
      </c>
      <c r="F17" s="34" t="n">
        <f aca="false">F16/F11</f>
        <v>76.1661538461539</v>
      </c>
    </row>
    <row r="19" customFormat="false" ht="15" hidden="false" customHeight="false" outlineLevel="0" collapsed="false">
      <c r="A19" s="4" t="s">
        <v>135</v>
      </c>
      <c r="B19" s="5"/>
      <c r="C19" s="5"/>
      <c r="D19" s="5"/>
      <c r="E19" s="5"/>
      <c r="F19" s="5"/>
    </row>
    <row r="20" customFormat="false" ht="15" hidden="false" customHeight="false" outlineLevel="0" collapsed="false">
      <c r="A20" s="6" t="s">
        <v>136</v>
      </c>
      <c r="B20" s="32" t="n">
        <f aca="false">Assumptions!E29</f>
        <v>75</v>
      </c>
      <c r="C20" s="32" t="n">
        <f aca="false">Assumptions!F29</f>
        <v>65</v>
      </c>
      <c r="D20" s="32" t="n">
        <f aca="false">Assumptions!G29</f>
        <v>52</v>
      </c>
      <c r="E20" s="32" t="n">
        <f aca="false">Assumptions!H29</f>
        <v>42</v>
      </c>
      <c r="F20" s="32" t="n">
        <f aca="false">Assumptions!I29</f>
        <v>32</v>
      </c>
    </row>
    <row r="21" customFormat="false" ht="15" hidden="false" customHeight="false" outlineLevel="0" collapsed="false">
      <c r="A21" s="6" t="s">
        <v>132</v>
      </c>
      <c r="B21" s="17" t="n">
        <f aca="false">B9*B20</f>
        <v>24000</v>
      </c>
      <c r="C21" s="17" t="n">
        <f aca="false">C9*C20</f>
        <v>29900</v>
      </c>
      <c r="D21" s="17" t="n">
        <f aca="false">D9*D20</f>
        <v>32240</v>
      </c>
      <c r="E21" s="17" t="n">
        <f aca="false">E9*E20</f>
        <v>33600</v>
      </c>
      <c r="F21" s="17" t="n">
        <f aca="false">F9*F20</f>
        <v>33024</v>
      </c>
    </row>
    <row r="22" customFormat="false" ht="15" hidden="false" customHeight="false" outlineLevel="0" collapsed="false">
      <c r="A22" s="6" t="s">
        <v>137</v>
      </c>
      <c r="B22" s="17" t="n">
        <f aca="false">B21+B10</f>
        <v>27050</v>
      </c>
      <c r="C22" s="17" t="n">
        <f aca="false">C21+C10</f>
        <v>32600</v>
      </c>
      <c r="D22" s="17" t="n">
        <f aca="false">D21+D10</f>
        <v>34590</v>
      </c>
      <c r="E22" s="17" t="n">
        <f aca="false">E21+E10</f>
        <v>35700</v>
      </c>
      <c r="F22" s="17" t="n">
        <f aca="false">F21+F10</f>
        <v>35074</v>
      </c>
    </row>
    <row r="23" customFormat="false" ht="15" hidden="false" customHeight="false" outlineLevel="0" collapsed="false">
      <c r="A23" s="35" t="s">
        <v>138</v>
      </c>
      <c r="B23" s="36" t="n">
        <f aca="false">B22/B11</f>
        <v>90.1666666666667</v>
      </c>
      <c r="C23" s="36" t="n">
        <f aca="false">C22/C11</f>
        <v>105.844155844156</v>
      </c>
      <c r="D23" s="36" t="n">
        <f aca="false">D22/D11</f>
        <v>109.809523809524</v>
      </c>
      <c r="E23" s="36" t="n">
        <f aca="false">E22/E11</f>
        <v>111.5625</v>
      </c>
      <c r="F23" s="36" t="n">
        <f aca="false">F22/F11</f>
        <v>107.92</v>
      </c>
    </row>
    <row r="25" customFormat="false" ht="15" hidden="false" customHeight="false" outlineLevel="0" collapsed="false">
      <c r="A25" s="4" t="s">
        <v>139</v>
      </c>
      <c r="B25" s="5"/>
      <c r="C25" s="5"/>
      <c r="D25" s="5"/>
      <c r="E25" s="5"/>
      <c r="F25" s="5"/>
    </row>
    <row r="26" customFormat="false" ht="15" hidden="false" customHeight="false" outlineLevel="0" collapsed="false">
      <c r="A26" s="6" t="s">
        <v>140</v>
      </c>
      <c r="B26" s="32" t="n">
        <f aca="false">Assumptions!E30</f>
        <v>35</v>
      </c>
      <c r="C26" s="32" t="n">
        <f aca="false">Assumptions!F30</f>
        <v>28</v>
      </c>
      <c r="D26" s="32" t="n">
        <f aca="false">Assumptions!G30</f>
        <v>22</v>
      </c>
      <c r="E26" s="32" t="n">
        <f aca="false">Assumptions!H30</f>
        <v>18</v>
      </c>
      <c r="F26" s="32" t="n">
        <f aca="false">Assumptions!I30</f>
        <v>14</v>
      </c>
    </row>
    <row r="27" customFormat="false" ht="15" hidden="false" customHeight="false" outlineLevel="0" collapsed="false">
      <c r="A27" s="6" t="s">
        <v>132</v>
      </c>
      <c r="B27" s="17" t="n">
        <f aca="false">B9*B26</f>
        <v>11200</v>
      </c>
      <c r="C27" s="17" t="n">
        <f aca="false">C9*C26</f>
        <v>12880</v>
      </c>
      <c r="D27" s="17" t="n">
        <f aca="false">D9*D26</f>
        <v>13640</v>
      </c>
      <c r="E27" s="17" t="n">
        <f aca="false">E9*E26</f>
        <v>14400</v>
      </c>
      <c r="F27" s="17" t="n">
        <f aca="false">F9*F26</f>
        <v>14448</v>
      </c>
    </row>
    <row r="28" customFormat="false" ht="15" hidden="false" customHeight="false" outlineLevel="0" collapsed="false">
      <c r="A28" s="6" t="s">
        <v>137</v>
      </c>
      <c r="B28" s="17" t="n">
        <f aca="false">B27+B10</f>
        <v>14250</v>
      </c>
      <c r="C28" s="17" t="n">
        <f aca="false">C27+C10</f>
        <v>15580</v>
      </c>
      <c r="D28" s="17" t="n">
        <f aca="false">D27+D10</f>
        <v>15990</v>
      </c>
      <c r="E28" s="17" t="n">
        <f aca="false">E27+E10</f>
        <v>16500</v>
      </c>
      <c r="F28" s="17" t="n">
        <f aca="false">F27+F10</f>
        <v>16498</v>
      </c>
    </row>
    <row r="29" customFormat="false" ht="15" hidden="false" customHeight="false" outlineLevel="0" collapsed="false">
      <c r="A29" s="37" t="s">
        <v>141</v>
      </c>
      <c r="B29" s="38" t="n">
        <f aca="false">B28/B11</f>
        <v>47.5</v>
      </c>
      <c r="C29" s="38" t="n">
        <f aca="false">C28/C11</f>
        <v>50.5844155844156</v>
      </c>
      <c r="D29" s="38" t="n">
        <f aca="false">D28/D11</f>
        <v>50.7619047619048</v>
      </c>
      <c r="E29" s="38" t="n">
        <f aca="false">E28/E11</f>
        <v>51.5625</v>
      </c>
      <c r="F29" s="38" t="n">
        <f aca="false">F28/F11</f>
        <v>50.7630769230769</v>
      </c>
    </row>
    <row r="31" customFormat="false" ht="15" hidden="false" customHeight="false" outlineLevel="0" collapsed="false">
      <c r="A31" s="4" t="s">
        <v>142</v>
      </c>
      <c r="B31" s="5"/>
      <c r="C31" s="5"/>
      <c r="D31" s="5"/>
      <c r="E31" s="5"/>
      <c r="F31" s="5"/>
    </row>
    <row r="32" customFormat="false" ht="25.5" hidden="false" customHeight="true" outlineLevel="0" collapsed="false">
      <c r="A32" s="3" t="s">
        <v>143</v>
      </c>
      <c r="B32" s="3" t="s">
        <v>6</v>
      </c>
      <c r="C32" s="3" t="s">
        <v>7</v>
      </c>
      <c r="D32" s="3" t="s">
        <v>8</v>
      </c>
      <c r="E32" s="3" t="s">
        <v>9</v>
      </c>
      <c r="F32" s="3" t="s">
        <v>10</v>
      </c>
    </row>
    <row r="33" customFormat="false" ht="15" hidden="false" customHeight="false" outlineLevel="0" collapsed="false">
      <c r="A33" s="39" t="s">
        <v>144</v>
      </c>
      <c r="B33" s="40" t="n">
        <f aca="false">B29</f>
        <v>47.5</v>
      </c>
      <c r="C33" s="40" t="n">
        <f aca="false">C29</f>
        <v>50.5844155844156</v>
      </c>
      <c r="D33" s="40" t="n">
        <f aca="false">D29</f>
        <v>50.7619047619048</v>
      </c>
      <c r="E33" s="40" t="n">
        <f aca="false">E29</f>
        <v>51.5625</v>
      </c>
      <c r="F33" s="40" t="n">
        <f aca="false">F29</f>
        <v>50.7630769230769</v>
      </c>
    </row>
    <row r="34" customFormat="false" ht="15" hidden="false" customHeight="false" outlineLevel="0" collapsed="false">
      <c r="A34" s="19" t="s">
        <v>145</v>
      </c>
      <c r="B34" s="22" t="n">
        <f aca="false">B17</f>
        <v>68.8333333333333</v>
      </c>
      <c r="C34" s="22" t="n">
        <f aca="false">C17</f>
        <v>75.974025974026</v>
      </c>
      <c r="D34" s="22" t="n">
        <f aca="false">D17</f>
        <v>76.3492063492064</v>
      </c>
      <c r="E34" s="22" t="n">
        <f aca="false">E17</f>
        <v>76.5625</v>
      </c>
      <c r="F34" s="22" t="n">
        <f aca="false">F17</f>
        <v>76.1661538461539</v>
      </c>
    </row>
    <row r="35" customFormat="false" ht="15" hidden="false" customHeight="false" outlineLevel="0" collapsed="false">
      <c r="A35" s="41" t="s">
        <v>146</v>
      </c>
      <c r="B35" s="42" t="n">
        <f aca="false">B23</f>
        <v>90.1666666666667</v>
      </c>
      <c r="C35" s="42" t="n">
        <f aca="false">C23</f>
        <v>105.844155844156</v>
      </c>
      <c r="D35" s="42" t="n">
        <f aca="false">D23</f>
        <v>109.809523809524</v>
      </c>
      <c r="E35" s="42" t="n">
        <f aca="false">E23</f>
        <v>111.5625</v>
      </c>
      <c r="F35" s="42" t="n">
        <f aca="false">F23</f>
        <v>107.92</v>
      </c>
    </row>
    <row r="36" customFormat="false" ht="15" hidden="false" customHeight="false" outlineLevel="0" collapsed="false">
      <c r="A36" s="4" t="s">
        <v>147</v>
      </c>
      <c r="B36" s="43" t="s">
        <v>148</v>
      </c>
      <c r="C36" s="43"/>
      <c r="D36" s="43"/>
      <c r="E36" s="43"/>
      <c r="F36" s="43"/>
    </row>
    <row r="38" customFormat="false" ht="15" hidden="false" customHeight="false" outlineLevel="0" collapsed="false">
      <c r="A38" s="4" t="s">
        <v>149</v>
      </c>
      <c r="B38" s="5"/>
      <c r="C38" s="5"/>
      <c r="D38" s="5"/>
      <c r="E38" s="5"/>
      <c r="F38" s="5"/>
    </row>
    <row r="39" customFormat="false" ht="25.5" hidden="false" customHeight="true" outlineLevel="0" collapsed="false">
      <c r="A39" s="3" t="s">
        <v>150</v>
      </c>
      <c r="B39" s="3" t="s">
        <v>151</v>
      </c>
      <c r="C39" s="3" t="s">
        <v>152</v>
      </c>
      <c r="D39" s="3" t="s">
        <v>153</v>
      </c>
      <c r="E39" s="3" t="s">
        <v>154</v>
      </c>
      <c r="F39" s="3" t="s">
        <v>155</v>
      </c>
    </row>
    <row r="40" customFormat="false" ht="15" hidden="false" customHeight="false" outlineLevel="0" collapsed="false">
      <c r="A40" s="44" t="s">
        <v>156</v>
      </c>
      <c r="B40" s="45" t="n">
        <v>39.33</v>
      </c>
      <c r="C40" s="45" t="n">
        <v>47.67</v>
      </c>
      <c r="D40" s="45" t="n">
        <v>56</v>
      </c>
      <c r="E40" s="45" t="n">
        <v>64.33</v>
      </c>
      <c r="F40" s="45" t="n">
        <v>72.67</v>
      </c>
    </row>
    <row r="41" customFormat="false" ht="15" hidden="false" customHeight="false" outlineLevel="0" collapsed="false">
      <c r="A41" s="44" t="s">
        <v>157</v>
      </c>
      <c r="B41" s="45" t="n">
        <v>44</v>
      </c>
      <c r="C41" s="45" t="n">
        <v>53.67</v>
      </c>
      <c r="D41" s="45" t="n">
        <v>63.33</v>
      </c>
      <c r="E41" s="45" t="n">
        <v>73</v>
      </c>
      <c r="F41" s="46" t="n">
        <v>82.67</v>
      </c>
    </row>
    <row r="42" customFormat="false" ht="15" hidden="false" customHeight="false" outlineLevel="0" collapsed="false">
      <c r="A42" s="44" t="s">
        <v>158</v>
      </c>
      <c r="B42" s="45" t="n">
        <v>47.5</v>
      </c>
      <c r="C42" s="45" t="n">
        <v>58.17</v>
      </c>
      <c r="D42" s="45" t="n">
        <v>68.83</v>
      </c>
      <c r="E42" s="46" t="n">
        <v>79.5</v>
      </c>
      <c r="F42" s="45" t="n">
        <v>90.17</v>
      </c>
    </row>
    <row r="43" customFormat="false" ht="15" hidden="false" customHeight="false" outlineLevel="0" collapsed="false">
      <c r="A43" s="44" t="s">
        <v>159</v>
      </c>
      <c r="B43" s="45" t="n">
        <v>52.17</v>
      </c>
      <c r="C43" s="45" t="n">
        <v>64.17</v>
      </c>
      <c r="D43" s="46" t="n">
        <v>76.17</v>
      </c>
      <c r="E43" s="46" t="n">
        <v>88.17</v>
      </c>
      <c r="F43" s="45" t="n">
        <v>100.17</v>
      </c>
    </row>
    <row r="44" customFormat="false" ht="15" hidden="false" customHeight="false" outlineLevel="0" collapsed="false">
      <c r="A44" s="44" t="s">
        <v>160</v>
      </c>
      <c r="B44" s="45" t="n">
        <v>56.83</v>
      </c>
      <c r="C44" s="45" t="n">
        <v>70.17</v>
      </c>
      <c r="D44" s="46" t="n">
        <v>83.5</v>
      </c>
      <c r="E44" s="45" t="n">
        <v>96.83</v>
      </c>
      <c r="F44" s="45" t="n">
        <v>110.17</v>
      </c>
    </row>
    <row r="47" customFormat="false" ht="15" hidden="false" customHeight="false" outlineLevel="0" collapsed="false">
      <c r="A47" s="4" t="s">
        <v>161</v>
      </c>
      <c r="B47" s="5"/>
      <c r="C47" s="5"/>
      <c r="D47" s="5"/>
      <c r="E47" s="5"/>
      <c r="F47" s="5"/>
    </row>
    <row r="48" customFormat="false" ht="15" hidden="false" customHeight="false" outlineLevel="0" collapsed="false">
      <c r="A48" s="47" t="s">
        <v>162</v>
      </c>
      <c r="B48" s="48" t="s">
        <v>163</v>
      </c>
      <c r="C48" s="48"/>
      <c r="D48" s="48"/>
      <c r="E48" s="48"/>
      <c r="F48" s="48"/>
    </row>
    <row r="49" customFormat="false" ht="15" hidden="false" customHeight="false" outlineLevel="0" collapsed="false">
      <c r="A49" s="47" t="s">
        <v>164</v>
      </c>
      <c r="B49" s="48" t="s">
        <v>165</v>
      </c>
      <c r="C49" s="48"/>
      <c r="D49" s="48"/>
      <c r="E49" s="48"/>
      <c r="F49" s="48"/>
    </row>
    <row r="50" customFormat="false" ht="15" hidden="false" customHeight="false" outlineLevel="0" collapsed="false">
      <c r="A50" s="47" t="s">
        <v>166</v>
      </c>
      <c r="B50" s="48" t="s">
        <v>167</v>
      </c>
      <c r="C50" s="48"/>
      <c r="D50" s="48"/>
      <c r="E50" s="48"/>
      <c r="F50" s="48"/>
    </row>
    <row r="51" customFormat="false" ht="15" hidden="false" customHeight="false" outlineLevel="0" collapsed="false">
      <c r="A51" s="47" t="s">
        <v>168</v>
      </c>
      <c r="B51" s="48" t="s">
        <v>169</v>
      </c>
      <c r="C51" s="48"/>
      <c r="D51" s="48"/>
      <c r="E51" s="48"/>
      <c r="F51" s="48"/>
    </row>
    <row r="52" customFormat="false" ht="15" hidden="false" customHeight="false" outlineLevel="0" collapsed="false">
      <c r="A52" s="47" t="s">
        <v>170</v>
      </c>
      <c r="B52" s="48" t="s">
        <v>171</v>
      </c>
      <c r="C52" s="48"/>
      <c r="D52" s="48"/>
      <c r="E52" s="48"/>
      <c r="F52" s="48"/>
    </row>
    <row r="53" customFormat="false" ht="15" hidden="false" customHeight="false" outlineLevel="0" collapsed="false">
      <c r="A53" s="47" t="s">
        <v>172</v>
      </c>
      <c r="B53" s="48" t="s">
        <v>173</v>
      </c>
      <c r="C53" s="48"/>
      <c r="D53" s="48"/>
      <c r="E53" s="48"/>
      <c r="F53" s="48"/>
    </row>
    <row r="54" customFormat="false" ht="15" hidden="false" customHeight="false" outlineLevel="0" collapsed="false">
      <c r="A54" s="47" t="s">
        <v>174</v>
      </c>
      <c r="B54" s="48" t="s">
        <v>175</v>
      </c>
      <c r="C54" s="48"/>
      <c r="D54" s="48"/>
      <c r="E54" s="48"/>
      <c r="F54" s="48"/>
    </row>
    <row r="55" customFormat="false" ht="15" hidden="false" customHeight="false" outlineLevel="0" collapsed="false">
      <c r="A55" s="47" t="s">
        <v>176</v>
      </c>
      <c r="B55" s="48" t="s">
        <v>177</v>
      </c>
      <c r="C55" s="48"/>
      <c r="D55" s="48"/>
      <c r="E55" s="48"/>
      <c r="F55" s="48"/>
    </row>
    <row r="56" customFormat="false" ht="15" hidden="false" customHeight="false" outlineLevel="0" collapsed="false">
      <c r="A56" s="47" t="s">
        <v>178</v>
      </c>
      <c r="B56" s="48" t="s">
        <v>179</v>
      </c>
      <c r="C56" s="48"/>
      <c r="D56" s="48"/>
      <c r="E56" s="48"/>
      <c r="F56" s="48"/>
    </row>
    <row r="58" customFormat="false" ht="15" hidden="false" customHeight="false" outlineLevel="0" collapsed="false">
      <c r="A58" s="26" t="s">
        <v>180</v>
      </c>
    </row>
    <row r="59" customFormat="false" ht="18" hidden="false" customHeight="true" outlineLevel="0" collapsed="false">
      <c r="A59" s="49" t="s">
        <v>181</v>
      </c>
      <c r="B59" s="49"/>
      <c r="C59" s="49"/>
      <c r="D59" s="49"/>
      <c r="E59" s="49"/>
      <c r="F59" s="49"/>
    </row>
    <row r="60" customFormat="false" ht="18" hidden="false" customHeight="true" outlineLevel="0" collapsed="false">
      <c r="A60" s="49" t="s">
        <v>182</v>
      </c>
      <c r="B60" s="49"/>
      <c r="C60" s="49"/>
      <c r="D60" s="49"/>
      <c r="E60" s="49"/>
      <c r="F60" s="49"/>
    </row>
    <row r="61" customFormat="false" ht="18" hidden="false" customHeight="true" outlineLevel="0" collapsed="false">
      <c r="A61" s="49" t="s">
        <v>183</v>
      </c>
      <c r="B61" s="49"/>
      <c r="C61" s="49"/>
      <c r="D61" s="49"/>
      <c r="E61" s="49"/>
      <c r="F61" s="49"/>
    </row>
    <row r="62" customFormat="false" ht="18" hidden="false" customHeight="true" outlineLevel="0" collapsed="false">
      <c r="A62" s="49" t="s">
        <v>184</v>
      </c>
      <c r="B62" s="49"/>
      <c r="C62" s="49"/>
      <c r="D62" s="49"/>
      <c r="E62" s="49"/>
      <c r="F62" s="49"/>
    </row>
    <row r="63" customFormat="false" ht="18" hidden="false" customHeight="true" outlineLevel="0" collapsed="false">
      <c r="A63" s="49" t="s">
        <v>185</v>
      </c>
      <c r="B63" s="49"/>
      <c r="C63" s="49"/>
      <c r="D63" s="49"/>
      <c r="E63" s="49"/>
      <c r="F63" s="49"/>
    </row>
    <row r="64" customFormat="false" ht="18" hidden="false" customHeight="true" outlineLevel="0" collapsed="false">
      <c r="A64" s="49" t="s">
        <v>186</v>
      </c>
      <c r="B64" s="49"/>
      <c r="C64" s="49"/>
      <c r="D64" s="49"/>
      <c r="E64" s="49"/>
      <c r="F64" s="49"/>
    </row>
    <row r="65" customFormat="false" ht="18" hidden="false" customHeight="true" outlineLevel="0" collapsed="false">
      <c r="A65" s="49" t="s">
        <v>187</v>
      </c>
      <c r="B65" s="49"/>
      <c r="C65" s="49"/>
      <c r="D65" s="49"/>
      <c r="E65" s="49"/>
      <c r="F65" s="49"/>
    </row>
  </sheetData>
  <mergeCells count="17">
    <mergeCell ref="A6:F6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A59:F59"/>
    <mergeCell ref="A60:F60"/>
    <mergeCell ref="A61:F61"/>
    <mergeCell ref="A62:F62"/>
    <mergeCell ref="A63:F63"/>
    <mergeCell ref="A64:F64"/>
    <mergeCell ref="A65:F65"/>
  </mergeCells>
  <conditionalFormatting sqref="B40:F44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2026-06-13T04:57:43Z</dcterms:created>
  <dc:creator>openpyxl</dc:creator>
  <dc:description/>
  <dc:language>en-US</dc:language>
  <cp:lastModifiedBy/>
  <dcterms:modified xsi:type="dcterms:W3CDTF">2026-06-13T04:57:43Z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